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"/>
    </mc:Choice>
  </mc:AlternateContent>
  <bookViews>
    <workbookView xWindow="0" yWindow="30" windowWidth="7490" windowHeight="4140"/>
  </bookViews>
  <sheets>
    <sheet name="EJECUCIÓN INGRESOS 4º TRIMESTRE" sheetId="1" r:id="rId1"/>
    <sheet name="Hoja1" sheetId="2" r:id="rId2"/>
  </sheets>
  <definedNames>
    <definedName name="_xlnm._FilterDatabase" localSheetId="0" hidden="1">'EJECUCIÓN INGRESOS 4º TRIMESTRE'!$A$5:$P$185</definedName>
    <definedName name="_xlnm.Print_Titles" localSheetId="0">'EJECUCIÓN INGRESOS 4º TRIMESTRE'!$5:$5</definedName>
  </definedNames>
  <calcPr calcId="125725"/>
</workbook>
</file>

<file path=xl/calcChain.xml><?xml version="1.0" encoding="utf-8"?>
<calcChain xmlns="http://schemas.openxmlformats.org/spreadsheetml/2006/main">
  <c r="N180" i="1" l="1"/>
  <c r="N181" i="1"/>
  <c r="N182" i="1"/>
  <c r="N183" i="1"/>
  <c r="N184" i="1"/>
  <c r="N185" i="1"/>
  <c r="N186" i="1"/>
  <c r="N187" i="1"/>
  <c r="N188" i="1"/>
  <c r="N189" i="1"/>
  <c r="J180" i="1"/>
  <c r="J181" i="1"/>
  <c r="J182" i="1"/>
  <c r="J183" i="1"/>
  <c r="J184" i="1"/>
  <c r="J185" i="1"/>
  <c r="J186" i="1"/>
  <c r="J187" i="1"/>
  <c r="J188" i="1"/>
  <c r="J18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B173" i="1"/>
  <c r="C173" i="1"/>
  <c r="D173" i="1"/>
  <c r="B174" i="1"/>
  <c r="C174" i="1"/>
  <c r="D174" i="1"/>
  <c r="B175" i="1"/>
  <c r="C175" i="1"/>
  <c r="D175" i="1"/>
  <c r="N153" i="1"/>
  <c r="N154" i="1"/>
  <c r="N155" i="1"/>
  <c r="N156" i="1"/>
  <c r="N157" i="1"/>
  <c r="N158" i="1"/>
  <c r="N159" i="1"/>
  <c r="J153" i="1"/>
  <c r="J154" i="1"/>
  <c r="J155" i="1"/>
  <c r="J156" i="1"/>
  <c r="J157" i="1"/>
  <c r="J158" i="1"/>
  <c r="J159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P180" i="1" l="1"/>
  <c r="P181" i="1"/>
  <c r="P182" i="1"/>
  <c r="P183" i="1"/>
  <c r="P184" i="1"/>
  <c r="P185" i="1"/>
  <c r="P186" i="1"/>
  <c r="P187" i="1"/>
  <c r="P188" i="1"/>
  <c r="P189" i="1"/>
  <c r="D180" i="1"/>
  <c r="D181" i="1"/>
  <c r="D182" i="1"/>
  <c r="D183" i="1"/>
  <c r="D184" i="1"/>
  <c r="D185" i="1"/>
  <c r="D186" i="1"/>
  <c r="D187" i="1"/>
  <c r="D188" i="1"/>
  <c r="D18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6" i="1"/>
  <c r="C176" i="1"/>
  <c r="D176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O160" i="1" l="1"/>
  <c r="M160" i="1"/>
  <c r="L160" i="1"/>
  <c r="K160" i="1"/>
  <c r="I160" i="1"/>
  <c r="H160" i="1"/>
  <c r="G160" i="1"/>
  <c r="F160" i="1"/>
  <c r="N160" i="1" l="1"/>
  <c r="J160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N179" i="1" l="1"/>
  <c r="N162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6" i="1"/>
  <c r="J179" i="1"/>
  <c r="J162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O190" i="1"/>
  <c r="M190" i="1"/>
  <c r="L190" i="1"/>
  <c r="K190" i="1"/>
  <c r="I190" i="1"/>
  <c r="H190" i="1"/>
  <c r="G190" i="1"/>
  <c r="F190" i="1"/>
  <c r="O177" i="1"/>
  <c r="M177" i="1"/>
  <c r="L177" i="1"/>
  <c r="K177" i="1"/>
  <c r="G177" i="1"/>
  <c r="H177" i="1"/>
  <c r="I177" i="1"/>
  <c r="F177" i="1"/>
  <c r="P162" i="1"/>
  <c r="P179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62" i="1"/>
  <c r="C162" i="1"/>
  <c r="D162" i="1"/>
  <c r="B179" i="1"/>
  <c r="C179" i="1"/>
  <c r="D179" i="1"/>
  <c r="D6" i="1"/>
  <c r="C6" i="1"/>
  <c r="B6" i="1"/>
  <c r="F192" i="1" l="1"/>
  <c r="I192" i="1"/>
  <c r="K192" i="1"/>
  <c r="O192" i="1"/>
  <c r="G192" i="1"/>
  <c r="L192" i="1"/>
  <c r="H192" i="1"/>
  <c r="M192" i="1"/>
  <c r="N177" i="1"/>
  <c r="P190" i="1"/>
  <c r="P177" i="1"/>
  <c r="N190" i="1"/>
  <c r="J177" i="1"/>
  <c r="J190" i="1"/>
  <c r="P6" i="1"/>
  <c r="P160" i="1" s="1"/>
  <c r="J192" i="1" l="1"/>
  <c r="P192" i="1"/>
  <c r="N192" i="1"/>
</calcChain>
</file>

<file path=xl/sharedStrings.xml><?xml version="1.0" encoding="utf-8"?>
<sst xmlns="http://schemas.openxmlformats.org/spreadsheetml/2006/main" count="383" uniqueCount="382">
  <si>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</si>
  <si>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</si>
  <si>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</si>
  <si>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</si>
  <si>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</si>
  <si>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</si>
  <si>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</si>
  <si>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</si>
  <si>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</si>
  <si>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</si>
  <si>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</si>
  <si>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</si>
  <si>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</si>
  <si>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</si>
  <si>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</si>
  <si>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</si>
  <si>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</si>
  <si>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</si>
  <si>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</si>
  <si>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</si>
  <si>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</si>
  <si>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</si>
  <si>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</si>
  <si>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</si>
  <si>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</si>
  <si>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</si>
  <si>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</si>
  <si>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</si>
  <si>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</si>
  <si>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</si>
  <si>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</si>
  <si>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</si>
  <si>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</si>
  <si>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</si>
  <si>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</si>
  <si>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</si>
  <si>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</si>
  <si>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</si>
  <si>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</si>
  <si>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</si>
  <si>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</si>
  <si>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</si>
  <si>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</si>
  <si>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</si>
  <si>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</si>
  <si>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</si>
  <si>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</si>
  <si>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</si>
  <si>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</si>
  <si>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</si>
  <si>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</si>
  <si>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</si>
  <si>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</si>
  <si>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</si>
  <si>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</si>
  <si>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</si>
  <si>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</si>
  <si>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</si>
  <si>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</si>
  <si>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</si>
  <si>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</si>
  <si>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</si>
  <si>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</si>
  <si>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</si>
  <si>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</si>
  <si>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</si>
  <si>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</si>
  <si>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</si>
  <si>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</si>
  <si>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</si>
  <si>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</si>
  <si>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</si>
  <si>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</si>
  <si>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</si>
  <si>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</si>
  <si>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</si>
  <si>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</si>
  <si>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</si>
  <si>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</si>
  <si>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</si>
  <si>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</si>
  <si>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</si>
  <si>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</si>
  <si>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</si>
  <si>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</si>
  <si>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</si>
  <si>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</si>
  <si>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</si>
  <si>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</si>
  <si>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</si>
  <si>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</si>
  <si>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</si>
  <si>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</si>
  <si>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</si>
  <si>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</si>
  <si>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</si>
  <si>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</si>
  <si>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</si>
  <si>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</si>
  <si>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</si>
  <si>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</si>
  <si>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</si>
  <si>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</si>
  <si>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</si>
  <si>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</si>
  <si>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</si>
  <si>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</si>
  <si>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</si>
  <si>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</si>
  <si>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</si>
  <si>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</si>
  <si>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</si>
  <si>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</si>
  <si>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</si>
  <si>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</si>
  <si>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</si>
  <si>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</si>
  <si>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</si>
  <si>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</si>
  <si>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</si>
  <si>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</si>
  <si>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</si>
  <si>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</si>
  <si>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</si>
  <si>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</si>
  <si>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</si>
  <si>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</si>
  <si>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</si>
  <si>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</si>
  <si>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</si>
  <si>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</si>
  <si>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</si>
  <si>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</si>
  <si>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</si>
  <si>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</si>
  <si>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</si>
  <si>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</si>
  <si>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</si>
  <si>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</si>
  <si>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</si>
  <si>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</si>
  <si>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</si>
  <si>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</si>
  <si>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</si>
  <si>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</si>
  <si>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</si>
  <si>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</si>
  <si>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</si>
  <si>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</si>
  <si>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</si>
  <si>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</si>
  <si>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</si>
  <si>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</si>
  <si>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</si>
  <si>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</si>
  <si>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</si>
  <si>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</si>
  <si>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</si>
  <si>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</si>
  <si>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</si>
  <si>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</si>
  <si>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</si>
  <si>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</si>
  <si>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</si>
  <si>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</si>
  <si>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</si>
  <si>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</si>
  <si>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</si>
  <si>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45088</t>
  </si>
  <si>
    <t>46100</t>
  </si>
  <si>
    <t>Aportación de la Diputación Provincial</t>
  </si>
  <si>
    <t>47002</t>
  </si>
  <si>
    <t>EUROPAC: Convenio servicio comedor social</t>
  </si>
  <si>
    <t>49012</t>
  </si>
  <si>
    <t>FEDER.- PROYECTO CENCYL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</si>
  <si>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</si>
  <si>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</si>
  <si>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</si>
  <si>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</si>
  <si>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</si>
  <si>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</si>
  <si>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</si>
  <si>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</si>
  <si>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</si>
  <si>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</si>
  <si>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</si>
  <si>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</si>
  <si>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</si>
  <si>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</si>
  <si>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</si>
  <si>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</si>
  <si>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</si>
  <si>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</si>
  <si>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</si>
  <si>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</si>
  <si>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</si>
  <si>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</si>
  <si>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</si>
  <si>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</si>
  <si>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</si>
  <si>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</si>
  <si>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</si>
  <si>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</si>
  <si>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</si>
  <si>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</si>
  <si>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</si>
  <si>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</si>
  <si>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</si>
  <si>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</si>
  <si>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</si>
  <si>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79702</t>
  </si>
  <si>
    <t>87000</t>
  </si>
  <si>
    <t>79700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</si>
  <si>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</si>
  <si>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</si>
  <si>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</si>
  <si>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</si>
  <si>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</si>
  <si>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45131</t>
  </si>
  <si>
    <t>ERASMUS PLUS: programa CARESS</t>
  </si>
  <si>
    <t>49707</t>
  </si>
  <si>
    <t>Proyecto REMOURBAN</t>
  </si>
  <si>
    <t>49708</t>
  </si>
  <si>
    <t>Proyecto IN LIFE</t>
  </si>
  <si>
    <t>49709</t>
  </si>
  <si>
    <t>FONDOS EUROPEOS PROY.COMMONENERGY (APORT.CONSORCIO VAL)</t>
  </si>
  <si>
    <t>91300</t>
  </si>
  <si>
    <t>Préstam recibidos a l/p de entes de fuera del sector público</t>
  </si>
  <si>
    <t>34906</t>
  </si>
  <si>
    <t>MULTAS INFRACCIÓN ORDENANZA CONVIVENCIA</t>
  </si>
  <si>
    <t>39102</t>
  </si>
  <si>
    <t>MULTAS INFRACCIÓN ORDENANZA SALUD Y CONSUMO</t>
  </si>
  <si>
    <t>39103</t>
  </si>
  <si>
    <t>MULTAS INFRACCIÓN ORDENANZA URBANÍSTICA</t>
  </si>
  <si>
    <t>39104</t>
  </si>
  <si>
    <t>39105</t>
  </si>
  <si>
    <t>MULTAS INFRACCIÓN ORDENANZA DE RUIDOS</t>
  </si>
  <si>
    <t>39901</t>
  </si>
  <si>
    <t>COSTAS DE PROCEDIMIENTOS JUDICIALES</t>
  </si>
  <si>
    <t>39910</t>
  </si>
  <si>
    <t>INGRESOS PUBLICIDAD PANTALLAS</t>
  </si>
  <si>
    <t>45089</t>
  </si>
  <si>
    <t>SUBV.JCYL.- PROGRAMAS EDUCACIÓN AMBIENTAL</t>
  </si>
  <si>
    <t>45132</t>
  </si>
  <si>
    <t>45133</t>
  </si>
  <si>
    <t>45134</t>
  </si>
  <si>
    <t>45136</t>
  </si>
  <si>
    <t>SUBV.ECYL.- EMPLEO JOVEN (JOVEL)</t>
  </si>
  <si>
    <t>45137</t>
  </si>
  <si>
    <t>53700</t>
  </si>
  <si>
    <t>De empresas privadas.</t>
  </si>
  <si>
    <t>68000</t>
  </si>
  <si>
    <t>REINTEGRO EJERCICIOS CERRADOS</t>
  </si>
  <si>
    <t>79703</t>
  </si>
  <si>
    <t>87010</t>
  </si>
  <si>
    <t>Tasa prestación servicios centro de protección animal</t>
  </si>
  <si>
    <t>Tasa por ejecuc. excavac.y obras en dominio público mpal.</t>
  </si>
  <si>
    <t>REPARACIÓN ACERAS CON ASFALTO FUNDIDO</t>
  </si>
  <si>
    <t>MULTAS INFRACCIÓN ORDENANZA DE TAXIS</t>
  </si>
  <si>
    <t>Otros ingresos diversos</t>
  </si>
  <si>
    <t>39905</t>
  </si>
  <si>
    <t>INDEMNIZACIONES POR DAÑOS</t>
  </si>
  <si>
    <t>Ingresos por compensación gastos de La Cupula</t>
  </si>
  <si>
    <t>Subvención Junta Castilla y León: Centros de Personas Mayore</t>
  </si>
  <si>
    <t>Aportación Junta CyL: Fondo participación tributos Comunidad</t>
  </si>
  <si>
    <t>Junta CyL: fondo particip. tributos Comunidad (Incondic.)</t>
  </si>
  <si>
    <t>Junta CyL:centro integrado de ser. a la dependencia</t>
  </si>
  <si>
    <t>Junta CyL: programa EASY-PACT</t>
  </si>
  <si>
    <t>ECYL- Curso plan FOD</t>
  </si>
  <si>
    <t>ECYL - Programa mixto Valladolid Cuida Duplo</t>
  </si>
  <si>
    <t>ECYL - Programa mixto promoción turística local</t>
  </si>
  <si>
    <t>ECYL - Programa mixto Barrio España II Duplo</t>
  </si>
  <si>
    <t>45135</t>
  </si>
  <si>
    <t>SUBV.ECYL.- CURSO PLAN FOD CARPINTERÍA Y MUEBLE</t>
  </si>
  <si>
    <t>SUBV. ECYL.- PROGRAMA MIXTO F.E.ESPACIOS  NATURALES</t>
  </si>
  <si>
    <t>49703</t>
  </si>
  <si>
    <t>Proyecto URBAN GREEN UP</t>
  </si>
  <si>
    <t>Proyecto TT BIG DATA</t>
  </si>
  <si>
    <t>Arrendamiento Cúpula del Milenio</t>
  </si>
  <si>
    <t>59900</t>
  </si>
  <si>
    <t>Otros ingresos patrimoniales.</t>
  </si>
  <si>
    <t>R2 CITIES (REHABILITACIÓN Bº CUATRO DE MARZO)</t>
  </si>
  <si>
    <t>79708</t>
  </si>
  <si>
    <t>Proyecto INLIFE</t>
  </si>
  <si>
    <t>83090</t>
  </si>
  <si>
    <t>Reintegros del Plan Parcial Industrial Jalón</t>
  </si>
  <si>
    <t>REMANENTE DE TESORERÍA PARA GASTOS GENERALES</t>
  </si>
  <si>
    <t>REMANENTE DE TESORERÍA PARA GASTOS CON FINANC.AFECTADA</t>
  </si>
  <si>
    <t>42091</t>
  </si>
  <si>
    <t>Mº INTERIOR: PROGRAMA OCIO ALTERNATIVO VALLANOCHE (DROGODEP)</t>
  </si>
  <si>
    <t>45080</t>
  </si>
  <si>
    <t>JUNTA CYL.- ADECUAC. PUNTOS LIMPIOS A NUEVA NORMATIVA RAEES</t>
  </si>
  <si>
    <t>45087</t>
  </si>
  <si>
    <t>JUNTA CYL.- CREACIÓN RED MERCADOS LOCALES PROD.ECOLÓGICOS</t>
  </si>
  <si>
    <t>45104</t>
  </si>
  <si>
    <t>ECYL: programa mixto F. y E. Rehab. espacios naturales</t>
  </si>
  <si>
    <t>45105</t>
  </si>
  <si>
    <t>ECYL: programa mixto: F.y E. Pintura</t>
  </si>
  <si>
    <t>45106</t>
  </si>
  <si>
    <t>ECYL: programa mixto: F. y E. Viveros y jardines</t>
  </si>
  <si>
    <t>45107</t>
  </si>
  <si>
    <t>ECYL: programa mixto: Carpintería y mueble</t>
  </si>
  <si>
    <t>45108</t>
  </si>
  <si>
    <t>ECYL: programa mixto F. y E. Atención sociosanitaria</t>
  </si>
  <si>
    <t>45109</t>
  </si>
  <si>
    <t>ECYL: programa mixto F. y E. Turismo</t>
  </si>
  <si>
    <t>45111</t>
  </si>
  <si>
    <t>ECYL: Curso fod: ""trabajos de carpintería y mueble""</t>
  </si>
  <si>
    <t>45112</t>
  </si>
  <si>
    <t>ECYL: Servicios a la comunidad</t>
  </si>
  <si>
    <t>45113</t>
  </si>
  <si>
    <t>ECYL: Prog. mixto f y e: ""pintura""</t>
  </si>
  <si>
    <t>45114</t>
  </si>
  <si>
    <t>Subvención ECYL E.T. Jardines</t>
  </si>
  <si>
    <t>45115</t>
  </si>
  <si>
    <t>Subvención ECYL E.T. reformas y edificaciones</t>
  </si>
  <si>
    <t>45116</t>
  </si>
  <si>
    <t>Subvención ECYL T.E. Atención sociosanitaria</t>
  </si>
  <si>
    <t>45117</t>
  </si>
  <si>
    <t>Subvención ECYL T.E. Valladolid Solar</t>
  </si>
  <si>
    <t>45118</t>
  </si>
  <si>
    <t>Subvención ECYL: programa DUAL atención sociosanitaria DUPLO</t>
  </si>
  <si>
    <t>45125</t>
  </si>
  <si>
    <t>ECYL.- CONTRAT.DESEMPLEADOS MAYORES DE 55 AÑOS</t>
  </si>
  <si>
    <t>45126</t>
  </si>
  <si>
    <t>ECYL.- CONTRAT.PERCEPTORES R.G. MAYORES DE 55 AÑOS</t>
  </si>
  <si>
    <t>45128</t>
  </si>
  <si>
    <t>ECYL.- CONTRAT.DESEMPLEADOS (VENTEL 2014)</t>
  </si>
  <si>
    <t>45129</t>
  </si>
  <si>
    <t>ECYL.- CONTRAT.PERCEPT.RENTA GARANTIZ.DE CIUDADANÍA</t>
  </si>
  <si>
    <t>45130</t>
  </si>
  <si>
    <t>ECYL.- SUBV.CONTRATACIÓN AGENTES DE IGUALDAD</t>
  </si>
  <si>
    <t>45138</t>
  </si>
  <si>
    <t>SUBV.ECYL.- PROGRAMA MIXTO 2018-2019 VALLADOLID CUIDA II</t>
  </si>
  <si>
    <t>45139</t>
  </si>
  <si>
    <t>SUBV.ECYL.- PROGRAMA MIXTO 2018-2019 PROMOCIÓN TURÍSTICA</t>
  </si>
  <si>
    <t>45140</t>
  </si>
  <si>
    <t>SUBV.ECYL.- PROGRAMA MIXTO 2018-2019 PINTURA DECORATIVA</t>
  </si>
  <si>
    <t>46300</t>
  </si>
  <si>
    <t>MANCOMUNIDAD MPAL.TIERRAS DE VALLADOLID</t>
  </si>
  <si>
    <t>46607</t>
  </si>
  <si>
    <t>FEMP.- PROGRAMA EDUCACIÓN SALUD</t>
  </si>
  <si>
    <t>49013</t>
  </si>
  <si>
    <t>PROYECTO CAMPUS 21 (FONDOS EUROPEOS)</t>
  </si>
  <si>
    <t>49700</t>
  </si>
  <si>
    <t>STORM CLOUD.- NUBE CIBERNÉTICA</t>
  </si>
  <si>
    <t>49704</t>
  </si>
  <si>
    <t>PROYECTO MOVBIO</t>
  </si>
  <si>
    <t>49705</t>
  </si>
  <si>
    <t>COMMONNERGY</t>
  </si>
  <si>
    <t>52010</t>
  </si>
  <si>
    <t>RENDIMIENTOS FINANCIEROS SECTOR 16 LOS SANTOS PILARICA</t>
  </si>
  <si>
    <t>60303</t>
  </si>
  <si>
    <t>PPS. SECTOR 16 SANTOS PILARICA</t>
  </si>
  <si>
    <t>60900</t>
  </si>
  <si>
    <t>Otros terrenos.</t>
  </si>
  <si>
    <t>72005</t>
  </si>
  <si>
    <t>Mº de Fomento: Convenio ARU 29 de Octubre</t>
  </si>
  <si>
    <t>72006</t>
  </si>
  <si>
    <t>Mº FOMENTO REHABILIT.VIVIENDAS CALLE ZORZAL</t>
  </si>
  <si>
    <t>75062</t>
  </si>
  <si>
    <t>Junta CyL: Convenio ARU 29 de Octubre</t>
  </si>
  <si>
    <t>75081</t>
  </si>
  <si>
    <t>SUBV.INFRAEST.PUNTOS RECARGO VEHÍCULOS ELÉCTRICOS</t>
  </si>
  <si>
    <t>75086</t>
  </si>
  <si>
    <t>SUBV.JCYL.- REHABILITACIÓN VIVIENDAS CALLE ZORZAL.</t>
  </si>
  <si>
    <t>76700</t>
  </si>
  <si>
    <t>INGRESOS POR LIQUIDACIÓN CONSORCIO MERCADO DEL VAL</t>
  </si>
  <si>
    <t>83004</t>
  </si>
  <si>
    <t>OTROS REINTEGROS</t>
  </si>
  <si>
    <t>39610</t>
  </si>
  <si>
    <t>Cuotas de urbanización.</t>
  </si>
  <si>
    <t>42093</t>
  </si>
  <si>
    <t>Mº.SANIDAD, CONSUMO Y B. SOCIAL.- JTAS. ARBITRALES CONSUMO</t>
  </si>
  <si>
    <t>42191</t>
  </si>
  <si>
    <t>INE.- ACTUALIZACIÓN CENSO ELECTORAL</t>
  </si>
  <si>
    <t>45030</t>
  </si>
  <si>
    <t>JCYL.- MANT.ESCUELAS Y CTROS PÚBL.INFANTILES DE 0 A 3 AÑOS</t>
  </si>
  <si>
    <t>45034</t>
  </si>
  <si>
    <t>JCYL.- IGUALDAD  OPORTUNIDADES Y PREV.VIOLENCIA DE GÉNERO</t>
  </si>
  <si>
    <t>49014</t>
  </si>
  <si>
    <t>PROYECTO PE4TRANS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</si>
</sst>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4º TRIMESTRE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"/>
  <sheetViews>
    <sheetView tabSelected="1" showWhiteSpace="0" view="pageLayout" topLeftCell="G172" zoomScaleNormal="85" workbookViewId="0">
      <selection activeCell="O179" sqref="O179:O189"/>
    </sheetView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2018</v>
      </c>
      <c r="G2" s="11"/>
    </row>
    <row r="3" spans="1:16" x14ac:dyDescent="0.3">
      <c r="A3" s="12" t="s">
        <v>205</v>
      </c>
      <c r="B3" s="12"/>
      <c r="C3" s="12"/>
      <c r="D3" s="12"/>
      <c r="F3" s="13">
        <v>43465</v>
      </c>
      <c r="G3" s="14"/>
    </row>
    <row r="5" spans="1:16" s="17" customFormat="1" ht="36" customHeight="1" x14ac:dyDescent="0.3">
      <c r="A5" s="15" t="s">
        <v>2</v>
      </c>
      <c r="B5" s="15" t="s">
        <v>206</v>
      </c>
      <c r="C5" s="15" t="s">
        <v>207</v>
      </c>
      <c r="D5" s="15" t="s">
        <v>208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7140000</v>
      </c>
      <c r="G6" s="24">
        <v>0</v>
      </c>
      <c r="H6" s="24">
        <v>7140000</v>
      </c>
      <c r="I6" s="24">
        <v>7041476.2199999997</v>
      </c>
      <c r="J6" s="18">
        <f>IF(H6=0," ",I6/H6)</f>
        <v>0.98620115126050412</v>
      </c>
      <c r="K6" s="24">
        <v>7204722.5999999996</v>
      </c>
      <c r="L6" s="24">
        <v>163246.38</v>
      </c>
      <c r="M6" s="24">
        <v>7041476.2199999997</v>
      </c>
      <c r="N6" s="18">
        <f>IF(I6=0," ",M6/I6)</f>
        <v>1</v>
      </c>
      <c r="O6" s="24">
        <v>0</v>
      </c>
      <c r="P6" s="19">
        <f>I6-H6</f>
        <v>-98523.780000000261</v>
      </c>
    </row>
    <row r="7" spans="1:16" x14ac:dyDescent="0.3">
      <c r="A7" s="22" t="s">
        <v>17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3" t="s">
        <v>18</v>
      </c>
      <c r="F7" s="24">
        <v>365000</v>
      </c>
      <c r="G7" s="24">
        <v>0</v>
      </c>
      <c r="H7" s="24">
        <v>365000</v>
      </c>
      <c r="I7" s="24">
        <v>326551.96000000002</v>
      </c>
      <c r="J7" s="18">
        <f t="shared" ref="J7:J70" si="3">IF(H7=0," ",I7/H7)</f>
        <v>0.89466290410958915</v>
      </c>
      <c r="K7" s="24">
        <v>286631.74</v>
      </c>
      <c r="L7" s="24">
        <v>2104.13</v>
      </c>
      <c r="M7" s="24">
        <v>284527.61</v>
      </c>
      <c r="N7" s="18">
        <f t="shared" ref="N7:N70" si="4">IF(I7=0," ",M7/I7)</f>
        <v>0.87130884163120614</v>
      </c>
      <c r="O7" s="24">
        <v>42024.35</v>
      </c>
      <c r="P7" s="19">
        <f t="shared" ref="P7:P70" si="5">I7-H7</f>
        <v>-38448.039999999979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72811504.560000002</v>
      </c>
      <c r="J8" s="18">
        <f t="shared" si="3"/>
        <v>1.0313244271954674</v>
      </c>
      <c r="K8" s="24">
        <v>70681880.439999998</v>
      </c>
      <c r="L8" s="24">
        <v>162655.35</v>
      </c>
      <c r="M8" s="24">
        <v>70519225.090000004</v>
      </c>
      <c r="N8" s="18">
        <f t="shared" si="4"/>
        <v>0.96851761979302242</v>
      </c>
      <c r="O8" s="24">
        <v>2292279.4700000002</v>
      </c>
      <c r="P8" s="19">
        <f t="shared" si="5"/>
        <v>2211504.5600000024</v>
      </c>
    </row>
    <row r="9" spans="1:16" x14ac:dyDescent="0.3">
      <c r="A9" s="22" t="s">
        <v>21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3" t="s">
        <v>22</v>
      </c>
      <c r="F9" s="24">
        <v>17150000</v>
      </c>
      <c r="G9" s="24">
        <v>0</v>
      </c>
      <c r="H9" s="24">
        <v>17150000</v>
      </c>
      <c r="I9" s="24">
        <v>15933220.32</v>
      </c>
      <c r="J9" s="18">
        <f t="shared" si="3"/>
        <v>0.92905074752186589</v>
      </c>
      <c r="K9" s="24">
        <v>14730025.289999999</v>
      </c>
      <c r="L9" s="24">
        <v>73494.87</v>
      </c>
      <c r="M9" s="24">
        <v>14656530.42</v>
      </c>
      <c r="N9" s="18">
        <f t="shared" si="4"/>
        <v>0.91987245049279531</v>
      </c>
      <c r="O9" s="24">
        <v>1276689.8999999999</v>
      </c>
      <c r="P9" s="19">
        <f t="shared" si="5"/>
        <v>-1216779.6799999997</v>
      </c>
    </row>
    <row r="10" spans="1:16" x14ac:dyDescent="0.3">
      <c r="A10" s="22" t="s">
        <v>23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3" t="s">
        <v>24</v>
      </c>
      <c r="F10" s="24">
        <v>6200000</v>
      </c>
      <c r="G10" s="24">
        <v>0</v>
      </c>
      <c r="H10" s="24">
        <v>6200000</v>
      </c>
      <c r="I10" s="24">
        <v>9968767.2799999993</v>
      </c>
      <c r="J10" s="18">
        <f t="shared" si="3"/>
        <v>1.6078656903225805</v>
      </c>
      <c r="K10" s="24">
        <v>10049191.51</v>
      </c>
      <c r="L10" s="24">
        <v>214540.26</v>
      </c>
      <c r="M10" s="24">
        <v>9834651.25</v>
      </c>
      <c r="N10" s="18">
        <f t="shared" si="4"/>
        <v>0.98654637767810349</v>
      </c>
      <c r="O10" s="24">
        <v>134116.03</v>
      </c>
      <c r="P10" s="19">
        <f t="shared" si="5"/>
        <v>3768767.2799999993</v>
      </c>
    </row>
    <row r="11" spans="1:16" x14ac:dyDescent="0.3">
      <c r="A11" s="22" t="s">
        <v>25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3" t="s">
        <v>26</v>
      </c>
      <c r="F11" s="24">
        <v>11500000</v>
      </c>
      <c r="G11" s="24">
        <v>0</v>
      </c>
      <c r="H11" s="24">
        <v>11500000</v>
      </c>
      <c r="I11" s="24">
        <v>10723950.49</v>
      </c>
      <c r="J11" s="18">
        <f t="shared" si="3"/>
        <v>0.93251743391304354</v>
      </c>
      <c r="K11" s="24">
        <v>9775436.8399999999</v>
      </c>
      <c r="L11" s="24">
        <v>101941.01</v>
      </c>
      <c r="M11" s="24">
        <v>9673495.8300000001</v>
      </c>
      <c r="N11" s="18">
        <f t="shared" si="4"/>
        <v>0.90204592412287421</v>
      </c>
      <c r="O11" s="24">
        <v>1050454.6599999999</v>
      </c>
      <c r="P11" s="19">
        <f t="shared" si="5"/>
        <v>-776049.50999999978</v>
      </c>
    </row>
    <row r="12" spans="1:16" x14ac:dyDescent="0.3">
      <c r="A12" s="22" t="s">
        <v>27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3" t="s">
        <v>28</v>
      </c>
      <c r="F12" s="24">
        <v>5451000</v>
      </c>
      <c r="G12" s="24">
        <v>0</v>
      </c>
      <c r="H12" s="24">
        <v>5451000</v>
      </c>
      <c r="I12" s="24">
        <v>6007979.1699999999</v>
      </c>
      <c r="J12" s="18">
        <f t="shared" si="3"/>
        <v>1.1021792643551642</v>
      </c>
      <c r="K12" s="24">
        <v>6157216.6900000004</v>
      </c>
      <c r="L12" s="24">
        <v>149237.51999999999</v>
      </c>
      <c r="M12" s="24">
        <v>6007979.1699999999</v>
      </c>
      <c r="N12" s="18">
        <f t="shared" si="4"/>
        <v>1</v>
      </c>
      <c r="O12" s="24">
        <v>0</v>
      </c>
      <c r="P12" s="19">
        <f t="shared" si="5"/>
        <v>556979.16999999993</v>
      </c>
    </row>
    <row r="13" spans="1:16" x14ac:dyDescent="0.3">
      <c r="A13" s="22" t="s">
        <v>29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3" t="s">
        <v>30</v>
      </c>
      <c r="F13" s="24">
        <v>79620</v>
      </c>
      <c r="G13" s="24">
        <v>0</v>
      </c>
      <c r="H13" s="24">
        <v>79620</v>
      </c>
      <c r="I13" s="24">
        <v>77021.820000000007</v>
      </c>
      <c r="J13" s="18">
        <f t="shared" si="3"/>
        <v>0.96736774679728721</v>
      </c>
      <c r="K13" s="24">
        <v>81752.22</v>
      </c>
      <c r="L13" s="24">
        <v>4730.3999999999996</v>
      </c>
      <c r="M13" s="24">
        <v>77021.820000000007</v>
      </c>
      <c r="N13" s="18">
        <f t="shared" si="4"/>
        <v>1</v>
      </c>
      <c r="O13" s="24">
        <v>0</v>
      </c>
      <c r="P13" s="19">
        <f t="shared" si="5"/>
        <v>-2598.179999999993</v>
      </c>
    </row>
    <row r="14" spans="1:16" x14ac:dyDescent="0.3">
      <c r="A14" s="22" t="s">
        <v>31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3" t="s">
        <v>32</v>
      </c>
      <c r="F14" s="24">
        <v>27640</v>
      </c>
      <c r="G14" s="24">
        <v>0</v>
      </c>
      <c r="H14" s="24">
        <v>27640</v>
      </c>
      <c r="I14" s="24">
        <v>32606.03</v>
      </c>
      <c r="J14" s="18">
        <f t="shared" si="3"/>
        <v>1.1796682344428364</v>
      </c>
      <c r="K14" s="24">
        <v>32606.03</v>
      </c>
      <c r="L14" s="24">
        <v>0</v>
      </c>
      <c r="M14" s="24">
        <v>32606.03</v>
      </c>
      <c r="N14" s="18">
        <f t="shared" si="4"/>
        <v>1</v>
      </c>
      <c r="O14" s="24">
        <v>0</v>
      </c>
      <c r="P14" s="19">
        <f t="shared" si="5"/>
        <v>4966.0299999999988</v>
      </c>
    </row>
    <row r="15" spans="1:16" x14ac:dyDescent="0.3">
      <c r="A15" s="22" t="s">
        <v>33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3" t="s">
        <v>34</v>
      </c>
      <c r="F15" s="24">
        <v>560700</v>
      </c>
      <c r="G15" s="24">
        <v>0</v>
      </c>
      <c r="H15" s="24">
        <v>560700</v>
      </c>
      <c r="I15" s="24">
        <v>585341.77</v>
      </c>
      <c r="J15" s="18">
        <f t="shared" si="3"/>
        <v>1.0439482254324952</v>
      </c>
      <c r="K15" s="24">
        <v>595110.96</v>
      </c>
      <c r="L15" s="24">
        <v>9769.19</v>
      </c>
      <c r="M15" s="24">
        <v>585341.77</v>
      </c>
      <c r="N15" s="18">
        <f t="shared" si="4"/>
        <v>1</v>
      </c>
      <c r="O15" s="24">
        <v>0</v>
      </c>
      <c r="P15" s="19">
        <f t="shared" si="5"/>
        <v>24641.770000000019</v>
      </c>
    </row>
    <row r="16" spans="1:16" x14ac:dyDescent="0.3">
      <c r="A16" s="22" t="s">
        <v>35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3" t="s">
        <v>36</v>
      </c>
      <c r="F16" s="24">
        <v>1239460</v>
      </c>
      <c r="G16" s="24">
        <v>0</v>
      </c>
      <c r="H16" s="24">
        <v>1239460</v>
      </c>
      <c r="I16" s="24">
        <v>1464243.99</v>
      </c>
      <c r="J16" s="18">
        <f t="shared" si="3"/>
        <v>1.1813563890726606</v>
      </c>
      <c r="K16" s="24">
        <v>1467449.43</v>
      </c>
      <c r="L16" s="24">
        <v>3205.44</v>
      </c>
      <c r="M16" s="24">
        <v>1464243.99</v>
      </c>
      <c r="N16" s="18">
        <f t="shared" si="4"/>
        <v>1</v>
      </c>
      <c r="O16" s="24">
        <v>0</v>
      </c>
      <c r="P16" s="19">
        <f t="shared" si="5"/>
        <v>224783.99</v>
      </c>
    </row>
    <row r="17" spans="1:16" x14ac:dyDescent="0.3">
      <c r="A17" s="22" t="s">
        <v>37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3" t="s">
        <v>38</v>
      </c>
      <c r="F17" s="24">
        <v>2150</v>
      </c>
      <c r="G17" s="24">
        <v>0</v>
      </c>
      <c r="H17" s="24">
        <v>2150</v>
      </c>
      <c r="I17" s="24">
        <v>2545.2600000000002</v>
      </c>
      <c r="J17" s="18">
        <f t="shared" si="3"/>
        <v>1.1838418604651164</v>
      </c>
      <c r="K17" s="24">
        <v>2545.2600000000002</v>
      </c>
      <c r="L17" s="24">
        <v>0</v>
      </c>
      <c r="M17" s="24">
        <v>2545.2600000000002</v>
      </c>
      <c r="N17" s="18">
        <f t="shared" si="4"/>
        <v>1</v>
      </c>
      <c r="O17" s="24">
        <v>0</v>
      </c>
      <c r="P17" s="19">
        <f t="shared" si="5"/>
        <v>395.26000000000022</v>
      </c>
    </row>
    <row r="18" spans="1:16" x14ac:dyDescent="0.3">
      <c r="A18" s="22" t="s">
        <v>39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3" t="s">
        <v>40</v>
      </c>
      <c r="F18" s="24">
        <v>5100000</v>
      </c>
      <c r="G18" s="24">
        <v>0</v>
      </c>
      <c r="H18" s="24">
        <v>5100000</v>
      </c>
      <c r="I18" s="24">
        <v>4556168.09</v>
      </c>
      <c r="J18" s="18">
        <f t="shared" si="3"/>
        <v>0.8933662921568627</v>
      </c>
      <c r="K18" s="24">
        <v>5274297.7300000004</v>
      </c>
      <c r="L18" s="24">
        <v>793725.95</v>
      </c>
      <c r="M18" s="24">
        <v>4480571.78</v>
      </c>
      <c r="N18" s="18">
        <f t="shared" si="4"/>
        <v>0.98340791899975766</v>
      </c>
      <c r="O18" s="24">
        <v>75596.31</v>
      </c>
      <c r="P18" s="19">
        <f t="shared" si="5"/>
        <v>-543831.91000000015</v>
      </c>
    </row>
    <row r="19" spans="1:16" x14ac:dyDescent="0.3">
      <c r="A19" s="22" t="s">
        <v>41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778.78</v>
      </c>
      <c r="J19" s="18" t="str">
        <f t="shared" si="3"/>
        <v xml:space="preserve"> </v>
      </c>
      <c r="K19" s="24">
        <v>559.6</v>
      </c>
      <c r="L19" s="24">
        <v>585.82000000000005</v>
      </c>
      <c r="M19" s="24">
        <v>-26.22</v>
      </c>
      <c r="N19" s="18">
        <f t="shared" si="4"/>
        <v>-3.3668044890726521E-2</v>
      </c>
      <c r="O19" s="24">
        <v>805</v>
      </c>
      <c r="P19" s="19">
        <f t="shared" si="5"/>
        <v>778.78</v>
      </c>
    </row>
    <row r="20" spans="1:16" x14ac:dyDescent="0.3">
      <c r="A20" s="22" t="s">
        <v>43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36252.550000000003</v>
      </c>
      <c r="J20" s="18">
        <f t="shared" si="3"/>
        <v>0.90631375000000003</v>
      </c>
      <c r="K20" s="24">
        <v>26513.35</v>
      </c>
      <c r="L20" s="24">
        <v>962.96</v>
      </c>
      <c r="M20" s="24">
        <v>25550.39</v>
      </c>
      <c r="N20" s="18">
        <f t="shared" si="4"/>
        <v>0.70478876658331613</v>
      </c>
      <c r="O20" s="24">
        <v>10702.16</v>
      </c>
      <c r="P20" s="19">
        <f t="shared" si="5"/>
        <v>-3747.4499999999971</v>
      </c>
    </row>
    <row r="21" spans="1:16" x14ac:dyDescent="0.3">
      <c r="A21" s="22" t="s">
        <v>45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3" t="s">
        <v>46</v>
      </c>
      <c r="F21" s="24">
        <v>2300000</v>
      </c>
      <c r="G21" s="24">
        <v>0</v>
      </c>
      <c r="H21" s="24">
        <v>2300000</v>
      </c>
      <c r="I21" s="24">
        <v>3162364.28</v>
      </c>
      <c r="J21" s="18">
        <f t="shared" si="3"/>
        <v>1.3749409913043478</v>
      </c>
      <c r="K21" s="24">
        <v>2930501.6</v>
      </c>
      <c r="L21" s="24">
        <v>6929.47</v>
      </c>
      <c r="M21" s="24">
        <v>2923572.13</v>
      </c>
      <c r="N21" s="18">
        <f t="shared" si="4"/>
        <v>0.92448936022006933</v>
      </c>
      <c r="O21" s="24">
        <v>238792.15</v>
      </c>
      <c r="P21" s="19">
        <f t="shared" si="5"/>
        <v>862364.2799999998</v>
      </c>
    </row>
    <row r="22" spans="1:16" x14ac:dyDescent="0.3">
      <c r="A22" s="22" t="s">
        <v>47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212559.5</v>
      </c>
      <c r="J22" s="18">
        <f t="shared" si="3"/>
        <v>0.96617954545454543</v>
      </c>
      <c r="K22" s="24">
        <v>214431.37</v>
      </c>
      <c r="L22" s="24">
        <v>11665.25</v>
      </c>
      <c r="M22" s="24">
        <v>202766.12</v>
      </c>
      <c r="N22" s="18">
        <f t="shared" si="4"/>
        <v>0.9539264064885361</v>
      </c>
      <c r="O22" s="24">
        <v>9793.3799999999992</v>
      </c>
      <c r="P22" s="19">
        <f t="shared" si="5"/>
        <v>-7440.5</v>
      </c>
    </row>
    <row r="23" spans="1:16" x14ac:dyDescent="0.3">
      <c r="A23" s="22" t="s">
        <v>49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3" t="s">
        <v>50</v>
      </c>
      <c r="F23" s="24">
        <v>150000</v>
      </c>
      <c r="G23" s="24">
        <v>0</v>
      </c>
      <c r="H23" s="24">
        <v>150000</v>
      </c>
      <c r="I23" s="24">
        <v>187478.63</v>
      </c>
      <c r="J23" s="18">
        <f t="shared" si="3"/>
        <v>1.2498575333333333</v>
      </c>
      <c r="K23" s="24">
        <v>156957.70000000001</v>
      </c>
      <c r="L23" s="24">
        <v>2206.0700000000002</v>
      </c>
      <c r="M23" s="24">
        <v>154751.63</v>
      </c>
      <c r="N23" s="18">
        <f t="shared" si="4"/>
        <v>0.82543610437093551</v>
      </c>
      <c r="O23" s="24">
        <v>32727</v>
      </c>
      <c r="P23" s="19">
        <f t="shared" si="5"/>
        <v>37478.630000000005</v>
      </c>
    </row>
    <row r="24" spans="1:16" x14ac:dyDescent="0.3">
      <c r="A24" s="22" t="s">
        <v>51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334641.59999999998</v>
      </c>
      <c r="J24" s="18">
        <f t="shared" si="3"/>
        <v>1.1951485714285714</v>
      </c>
      <c r="K24" s="24">
        <v>335346.90999999997</v>
      </c>
      <c r="L24" s="24">
        <v>2632.69</v>
      </c>
      <c r="M24" s="24">
        <v>332714.21999999997</v>
      </c>
      <c r="N24" s="18">
        <f t="shared" si="4"/>
        <v>0.99424046502287822</v>
      </c>
      <c r="O24" s="24">
        <v>1927.38</v>
      </c>
      <c r="P24" s="19">
        <f t="shared" si="5"/>
        <v>54641.599999999977</v>
      </c>
    </row>
    <row r="25" spans="1:16" x14ac:dyDescent="0.3">
      <c r="A25" s="22" t="s">
        <v>53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17651.54</v>
      </c>
      <c r="J25" s="18">
        <f t="shared" si="3"/>
        <v>1.1767693333333333</v>
      </c>
      <c r="K25" s="24">
        <v>17608.580000000002</v>
      </c>
      <c r="L25" s="24">
        <v>0</v>
      </c>
      <c r="M25" s="24">
        <v>17608.580000000002</v>
      </c>
      <c r="N25" s="18">
        <f t="shared" si="4"/>
        <v>0.9975662180183712</v>
      </c>
      <c r="O25" s="24">
        <v>42.96</v>
      </c>
      <c r="P25" s="19">
        <f t="shared" si="5"/>
        <v>2651.5400000000009</v>
      </c>
    </row>
    <row r="26" spans="1:16" x14ac:dyDescent="0.3">
      <c r="A26" s="22" t="s">
        <v>55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181946.66</v>
      </c>
      <c r="J26" s="18">
        <f t="shared" si="3"/>
        <v>0.60648886666666668</v>
      </c>
      <c r="K26" s="24">
        <v>179133.45</v>
      </c>
      <c r="L26" s="24">
        <v>613.91999999999996</v>
      </c>
      <c r="M26" s="24">
        <v>178519.53</v>
      </c>
      <c r="N26" s="18">
        <f t="shared" si="4"/>
        <v>0.98116409501553914</v>
      </c>
      <c r="O26" s="24">
        <v>3427.13</v>
      </c>
      <c r="P26" s="19">
        <f t="shared" si="5"/>
        <v>-118053.34</v>
      </c>
    </row>
    <row r="27" spans="1:16" x14ac:dyDescent="0.3">
      <c r="A27" s="22" t="s">
        <v>57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3" t="s">
        <v>58</v>
      </c>
      <c r="F27" s="24">
        <v>12000</v>
      </c>
      <c r="G27" s="24">
        <v>0</v>
      </c>
      <c r="H27" s="24">
        <v>12000</v>
      </c>
      <c r="I27" s="24">
        <v>20841.66</v>
      </c>
      <c r="J27" s="18">
        <f t="shared" si="3"/>
        <v>1.7368049999999999</v>
      </c>
      <c r="K27" s="24">
        <v>13569.57</v>
      </c>
      <c r="L27" s="24">
        <v>0</v>
      </c>
      <c r="M27" s="24">
        <v>13569.57</v>
      </c>
      <c r="N27" s="18">
        <f t="shared" si="4"/>
        <v>0.65107913669064743</v>
      </c>
      <c r="O27" s="24">
        <v>7272.09</v>
      </c>
      <c r="P27" s="19">
        <f t="shared" si="5"/>
        <v>8841.66</v>
      </c>
    </row>
    <row r="28" spans="1:16" x14ac:dyDescent="0.3">
      <c r="A28" s="22" t="s">
        <v>59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3" t="s">
        <v>60</v>
      </c>
      <c r="F28" s="24">
        <v>15000</v>
      </c>
      <c r="G28" s="24">
        <v>0</v>
      </c>
      <c r="H28" s="24">
        <v>15000</v>
      </c>
      <c r="I28" s="24">
        <v>7072.34</v>
      </c>
      <c r="J28" s="18">
        <f t="shared" si="3"/>
        <v>0.47148933333333332</v>
      </c>
      <c r="K28" s="24">
        <v>2817.61</v>
      </c>
      <c r="L28" s="24">
        <v>128.63</v>
      </c>
      <c r="M28" s="24">
        <v>2688.98</v>
      </c>
      <c r="N28" s="18">
        <f t="shared" si="4"/>
        <v>0.38021079303314037</v>
      </c>
      <c r="O28" s="24">
        <v>4383.3599999999997</v>
      </c>
      <c r="P28" s="19">
        <f t="shared" si="5"/>
        <v>-7927.66</v>
      </c>
    </row>
    <row r="29" spans="1:16" x14ac:dyDescent="0.3">
      <c r="A29" s="22" t="s">
        <v>61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3" t="s">
        <v>255</v>
      </c>
      <c r="F29" s="24">
        <v>5000</v>
      </c>
      <c r="G29" s="24">
        <v>0</v>
      </c>
      <c r="H29" s="24">
        <v>5000</v>
      </c>
      <c r="I29" s="24">
        <v>7784.59</v>
      </c>
      <c r="J29" s="18">
        <f t="shared" si="3"/>
        <v>1.556918</v>
      </c>
      <c r="K29" s="24">
        <v>7784.59</v>
      </c>
      <c r="L29" s="24">
        <v>0</v>
      </c>
      <c r="M29" s="24">
        <v>7784.59</v>
      </c>
      <c r="N29" s="18">
        <f t="shared" si="4"/>
        <v>1</v>
      </c>
      <c r="O29" s="24">
        <v>0</v>
      </c>
      <c r="P29" s="19">
        <f t="shared" si="5"/>
        <v>2784.59</v>
      </c>
    </row>
    <row r="30" spans="1:16" x14ac:dyDescent="0.3">
      <c r="A30" s="22" t="s">
        <v>62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3" t="s">
        <v>63</v>
      </c>
      <c r="F30" s="24">
        <v>4600000</v>
      </c>
      <c r="G30" s="24">
        <v>0</v>
      </c>
      <c r="H30" s="24">
        <v>4600000</v>
      </c>
      <c r="I30" s="24">
        <v>5136938.8099999996</v>
      </c>
      <c r="J30" s="18">
        <f t="shared" si="3"/>
        <v>1.1167258282608694</v>
      </c>
      <c r="K30" s="24">
        <v>5033513.57</v>
      </c>
      <c r="L30" s="24">
        <v>611.22</v>
      </c>
      <c r="M30" s="24">
        <v>5032902.3499999996</v>
      </c>
      <c r="N30" s="18">
        <f t="shared" si="4"/>
        <v>0.97974738188481558</v>
      </c>
      <c r="O30" s="24">
        <v>104036.46</v>
      </c>
      <c r="P30" s="19">
        <f t="shared" si="5"/>
        <v>536938.80999999959</v>
      </c>
    </row>
    <row r="31" spans="1:16" x14ac:dyDescent="0.3">
      <c r="A31" s="22" t="s">
        <v>64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3" t="s">
        <v>65</v>
      </c>
      <c r="F31" s="24">
        <v>1600000</v>
      </c>
      <c r="G31" s="24">
        <v>0</v>
      </c>
      <c r="H31" s="24">
        <v>1600000</v>
      </c>
      <c r="I31" s="24">
        <v>1584226.95</v>
      </c>
      <c r="J31" s="18">
        <f t="shared" si="3"/>
        <v>0.99014184374999992</v>
      </c>
      <c r="K31" s="24">
        <v>1523827.96</v>
      </c>
      <c r="L31" s="24">
        <v>34490.230000000003</v>
      </c>
      <c r="M31" s="24">
        <v>1489337.73</v>
      </c>
      <c r="N31" s="18">
        <f t="shared" si="4"/>
        <v>0.94010377111688448</v>
      </c>
      <c r="O31" s="24">
        <v>94889.22</v>
      </c>
      <c r="P31" s="19">
        <f t="shared" si="5"/>
        <v>-15773.050000000047</v>
      </c>
    </row>
    <row r="32" spans="1:16" x14ac:dyDescent="0.3">
      <c r="A32" s="22" t="s">
        <v>66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3" t="s">
        <v>256</v>
      </c>
      <c r="F32" s="24">
        <v>20000</v>
      </c>
      <c r="G32" s="24">
        <v>0</v>
      </c>
      <c r="H32" s="24">
        <v>20000</v>
      </c>
      <c r="I32" s="24">
        <v>33261.519999999997</v>
      </c>
      <c r="J32" s="18">
        <f t="shared" si="3"/>
        <v>1.6630759999999998</v>
      </c>
      <c r="K32" s="24">
        <v>32293.98</v>
      </c>
      <c r="L32" s="24">
        <v>440.13</v>
      </c>
      <c r="M32" s="24">
        <v>31853.85</v>
      </c>
      <c r="N32" s="18">
        <f t="shared" si="4"/>
        <v>0.95767872304091939</v>
      </c>
      <c r="O32" s="24">
        <v>1407.67</v>
      </c>
      <c r="P32" s="19">
        <f t="shared" si="5"/>
        <v>13261.519999999997</v>
      </c>
    </row>
    <row r="33" spans="1:16" x14ac:dyDescent="0.3">
      <c r="A33" s="22" t="s">
        <v>67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3" t="s">
        <v>68</v>
      </c>
      <c r="F33" s="24">
        <v>900000</v>
      </c>
      <c r="G33" s="24">
        <v>0</v>
      </c>
      <c r="H33" s="24">
        <v>900000</v>
      </c>
      <c r="I33" s="24">
        <v>954852.06</v>
      </c>
      <c r="J33" s="18">
        <f t="shared" si="3"/>
        <v>1.0609467333333333</v>
      </c>
      <c r="K33" s="24">
        <v>950302.26</v>
      </c>
      <c r="L33" s="24">
        <v>4619.3100000000004</v>
      </c>
      <c r="M33" s="24">
        <v>945682.95</v>
      </c>
      <c r="N33" s="18">
        <f t="shared" si="4"/>
        <v>0.99039735014029284</v>
      </c>
      <c r="O33" s="24">
        <v>9169.11</v>
      </c>
      <c r="P33" s="19">
        <f t="shared" si="5"/>
        <v>54852.060000000056</v>
      </c>
    </row>
    <row r="34" spans="1:16" x14ac:dyDescent="0.3">
      <c r="A34" s="22" t="s">
        <v>69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54002.74</v>
      </c>
      <c r="J34" s="18">
        <f t="shared" si="3"/>
        <v>0.90004566666666663</v>
      </c>
      <c r="K34" s="24">
        <v>47868.59</v>
      </c>
      <c r="L34" s="24">
        <v>0</v>
      </c>
      <c r="M34" s="24">
        <v>47868.59</v>
      </c>
      <c r="N34" s="18">
        <f t="shared" si="4"/>
        <v>0.88641039325041648</v>
      </c>
      <c r="O34" s="24">
        <v>6134.15</v>
      </c>
      <c r="P34" s="19">
        <f t="shared" si="5"/>
        <v>-5997.260000000002</v>
      </c>
    </row>
    <row r="35" spans="1:16" x14ac:dyDescent="0.3">
      <c r="A35" s="22" t="s">
        <v>71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3" t="s">
        <v>72</v>
      </c>
      <c r="F35" s="24">
        <v>500000</v>
      </c>
      <c r="G35" s="24">
        <v>0</v>
      </c>
      <c r="H35" s="24">
        <v>500000</v>
      </c>
      <c r="I35" s="24">
        <v>468052.2</v>
      </c>
      <c r="J35" s="18">
        <f t="shared" si="3"/>
        <v>0.93610440000000006</v>
      </c>
      <c r="K35" s="24">
        <v>456849.73</v>
      </c>
      <c r="L35" s="24">
        <v>16.71</v>
      </c>
      <c r="M35" s="24">
        <v>456833.02</v>
      </c>
      <c r="N35" s="18">
        <f t="shared" si="4"/>
        <v>0.97603006673187309</v>
      </c>
      <c r="O35" s="24">
        <v>11219.18</v>
      </c>
      <c r="P35" s="19">
        <f t="shared" si="5"/>
        <v>-31947.799999999988</v>
      </c>
    </row>
    <row r="36" spans="1:16" x14ac:dyDescent="0.3">
      <c r="A36" s="22" t="s">
        <v>73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3" t="s">
        <v>74</v>
      </c>
      <c r="F36" s="24">
        <v>4550000</v>
      </c>
      <c r="G36" s="24">
        <v>0</v>
      </c>
      <c r="H36" s="24">
        <v>4550000</v>
      </c>
      <c r="I36" s="24">
        <v>3974314.35</v>
      </c>
      <c r="J36" s="18">
        <f t="shared" si="3"/>
        <v>0.87347568131868136</v>
      </c>
      <c r="K36" s="24">
        <v>3817581.4</v>
      </c>
      <c r="L36" s="24">
        <v>81437.97</v>
      </c>
      <c r="M36" s="24">
        <v>3736143.43</v>
      </c>
      <c r="N36" s="18">
        <f t="shared" si="4"/>
        <v>0.94007245048444643</v>
      </c>
      <c r="O36" s="24">
        <v>238170.92</v>
      </c>
      <c r="P36" s="19">
        <f t="shared" si="5"/>
        <v>-575685.64999999991</v>
      </c>
    </row>
    <row r="37" spans="1:16" x14ac:dyDescent="0.3">
      <c r="A37" s="22" t="s">
        <v>75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3" t="s">
        <v>76</v>
      </c>
      <c r="F37" s="24">
        <v>500000</v>
      </c>
      <c r="G37" s="24">
        <v>0</v>
      </c>
      <c r="H37" s="24">
        <v>500000</v>
      </c>
      <c r="I37" s="24">
        <v>-185868.53</v>
      </c>
      <c r="J37" s="18">
        <f t="shared" si="3"/>
        <v>-0.37173706000000001</v>
      </c>
      <c r="K37" s="24">
        <v>269313.86</v>
      </c>
      <c r="L37" s="24">
        <v>467906.22</v>
      </c>
      <c r="M37" s="24">
        <v>-198592.36</v>
      </c>
      <c r="N37" s="18">
        <f t="shared" si="4"/>
        <v>1.0684560748395653</v>
      </c>
      <c r="O37" s="24">
        <v>12723.83</v>
      </c>
      <c r="P37" s="19">
        <f t="shared" si="5"/>
        <v>-685868.53</v>
      </c>
    </row>
    <row r="38" spans="1:16" x14ac:dyDescent="0.3">
      <c r="A38" s="22" t="s">
        <v>77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3" t="s">
        <v>78</v>
      </c>
      <c r="F38" s="24">
        <v>1100000</v>
      </c>
      <c r="G38" s="24">
        <v>0</v>
      </c>
      <c r="H38" s="24">
        <v>1100000</v>
      </c>
      <c r="I38" s="24">
        <v>678648.36</v>
      </c>
      <c r="J38" s="18">
        <f t="shared" si="3"/>
        <v>0.61695305454545457</v>
      </c>
      <c r="K38" s="24">
        <v>744219.5</v>
      </c>
      <c r="L38" s="24">
        <v>65571.14</v>
      </c>
      <c r="M38" s="24">
        <v>678648.36</v>
      </c>
      <c r="N38" s="18">
        <f t="shared" si="4"/>
        <v>1</v>
      </c>
      <c r="O38" s="24">
        <v>0</v>
      </c>
      <c r="P38" s="19">
        <f t="shared" si="5"/>
        <v>-421351.64</v>
      </c>
    </row>
    <row r="39" spans="1:16" x14ac:dyDescent="0.3">
      <c r="A39" s="22" t="s">
        <v>79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3" t="s">
        <v>80</v>
      </c>
      <c r="F39" s="24">
        <v>54000</v>
      </c>
      <c r="G39" s="24">
        <v>0</v>
      </c>
      <c r="H39" s="24">
        <v>54000</v>
      </c>
      <c r="I39" s="24">
        <v>85628</v>
      </c>
      <c r="J39" s="18">
        <f t="shared" si="3"/>
        <v>1.5857037037037036</v>
      </c>
      <c r="K39" s="24">
        <v>85872</v>
      </c>
      <c r="L39" s="24">
        <v>244</v>
      </c>
      <c r="M39" s="24">
        <v>85628</v>
      </c>
      <c r="N39" s="18">
        <f t="shared" si="4"/>
        <v>1</v>
      </c>
      <c r="O39" s="24">
        <v>0</v>
      </c>
      <c r="P39" s="19">
        <f t="shared" si="5"/>
        <v>31628</v>
      </c>
    </row>
    <row r="40" spans="1:16" x14ac:dyDescent="0.3">
      <c r="A40" s="22" t="s">
        <v>81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1159850.98</v>
      </c>
      <c r="J40" s="18">
        <f t="shared" si="3"/>
        <v>1.0458530027051398</v>
      </c>
      <c r="K40" s="24">
        <v>1160085.98</v>
      </c>
      <c r="L40" s="24">
        <v>235</v>
      </c>
      <c r="M40" s="24">
        <v>1159850.98</v>
      </c>
      <c r="N40" s="18">
        <f t="shared" si="4"/>
        <v>1</v>
      </c>
      <c r="O40" s="24">
        <v>0</v>
      </c>
      <c r="P40" s="19">
        <f t="shared" si="5"/>
        <v>50850.979999999981</v>
      </c>
    </row>
    <row r="41" spans="1:16" x14ac:dyDescent="0.3">
      <c r="A41" s="22" t="s">
        <v>83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3" t="s">
        <v>84</v>
      </c>
      <c r="F41" s="24">
        <v>15000</v>
      </c>
      <c r="G41" s="24">
        <v>0</v>
      </c>
      <c r="H41" s="24">
        <v>15000</v>
      </c>
      <c r="I41" s="24">
        <v>17285.810000000001</v>
      </c>
      <c r="J41" s="18">
        <f t="shared" si="3"/>
        <v>1.1523873333333334</v>
      </c>
      <c r="K41" s="24">
        <v>17293.25</v>
      </c>
      <c r="L41" s="24">
        <v>7.44</v>
      </c>
      <c r="M41" s="24">
        <v>17285.810000000001</v>
      </c>
      <c r="N41" s="18">
        <f t="shared" si="4"/>
        <v>1</v>
      </c>
      <c r="O41" s="24">
        <v>0</v>
      </c>
      <c r="P41" s="19">
        <f t="shared" si="5"/>
        <v>2285.8100000000013</v>
      </c>
    </row>
    <row r="42" spans="1:16" x14ac:dyDescent="0.3">
      <c r="A42" s="22" t="s">
        <v>85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3" t="s">
        <v>86</v>
      </c>
      <c r="F42" s="24">
        <v>20000</v>
      </c>
      <c r="G42" s="24">
        <v>0</v>
      </c>
      <c r="H42" s="24">
        <v>20000</v>
      </c>
      <c r="I42" s="24">
        <v>22235.52</v>
      </c>
      <c r="J42" s="18">
        <f t="shared" si="3"/>
        <v>1.1117760000000001</v>
      </c>
      <c r="K42" s="24">
        <v>21934.31</v>
      </c>
      <c r="L42" s="24">
        <v>0</v>
      </c>
      <c r="M42" s="24">
        <v>21934.31</v>
      </c>
      <c r="N42" s="18">
        <f t="shared" si="4"/>
        <v>0.98645365613217051</v>
      </c>
      <c r="O42" s="24">
        <v>301.20999999999998</v>
      </c>
      <c r="P42" s="19">
        <f t="shared" si="5"/>
        <v>2235.5200000000004</v>
      </c>
    </row>
    <row r="43" spans="1:16" x14ac:dyDescent="0.3">
      <c r="A43" s="22" t="s">
        <v>87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13883.91</v>
      </c>
      <c r="J43" s="18">
        <f t="shared" si="3"/>
        <v>0.92559400000000003</v>
      </c>
      <c r="K43" s="24">
        <v>13966.55</v>
      </c>
      <c r="L43" s="24">
        <v>82.64</v>
      </c>
      <c r="M43" s="24">
        <v>13883.91</v>
      </c>
      <c r="N43" s="18">
        <f t="shared" si="4"/>
        <v>1</v>
      </c>
      <c r="O43" s="24">
        <v>0</v>
      </c>
      <c r="P43" s="19">
        <f t="shared" si="5"/>
        <v>-1116.0900000000001</v>
      </c>
    </row>
    <row r="44" spans="1:16" x14ac:dyDescent="0.3">
      <c r="A44" s="22" t="s">
        <v>89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2334.7199999999998</v>
      </c>
      <c r="J44" s="18" t="str">
        <f t="shared" si="3"/>
        <v xml:space="preserve"> </v>
      </c>
      <c r="K44" s="24">
        <v>2309.92</v>
      </c>
      <c r="L44" s="24">
        <v>24.79</v>
      </c>
      <c r="M44" s="24">
        <v>2285.13</v>
      </c>
      <c r="N44" s="18">
        <f t="shared" si="4"/>
        <v>0.97875976562500011</v>
      </c>
      <c r="O44" s="24">
        <v>49.59</v>
      </c>
      <c r="P44" s="19">
        <f t="shared" si="5"/>
        <v>2334.7199999999998</v>
      </c>
    </row>
    <row r="45" spans="1:16" x14ac:dyDescent="0.3">
      <c r="A45" s="22" t="s">
        <v>228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3" t="s">
        <v>257</v>
      </c>
      <c r="F45" s="24">
        <v>0</v>
      </c>
      <c r="G45" s="24">
        <v>0</v>
      </c>
      <c r="H45" s="24">
        <v>0</v>
      </c>
      <c r="I45" s="24">
        <v>27279.7</v>
      </c>
      <c r="J45" s="18" t="str">
        <f t="shared" si="3"/>
        <v xml:space="preserve"> </v>
      </c>
      <c r="K45" s="24">
        <v>16843.650000000001</v>
      </c>
      <c r="L45" s="24">
        <v>0</v>
      </c>
      <c r="M45" s="24">
        <v>16843.650000000001</v>
      </c>
      <c r="N45" s="18">
        <f t="shared" si="4"/>
        <v>0.61744264049824593</v>
      </c>
      <c r="O45" s="24">
        <v>10436.049999999999</v>
      </c>
      <c r="P45" s="19">
        <f t="shared" si="5"/>
        <v>27279.7</v>
      </c>
    </row>
    <row r="46" spans="1:16" x14ac:dyDescent="0.3">
      <c r="A46" s="22" t="s">
        <v>91</v>
      </c>
      <c r="B46" s="14" t="str">
        <f t="shared" si="0"/>
        <v>3</v>
      </c>
      <c r="C46" s="14" t="str">
        <f t="shared" si="1"/>
        <v>35</v>
      </c>
      <c r="D46" s="14" t="str">
        <f t="shared" si="2"/>
        <v>351</v>
      </c>
      <c r="E46" s="23" t="s">
        <v>92</v>
      </c>
      <c r="F46" s="24">
        <v>1240000</v>
      </c>
      <c r="G46" s="24">
        <v>0</v>
      </c>
      <c r="H46" s="24">
        <v>1240000</v>
      </c>
      <c r="I46" s="24">
        <v>1103895</v>
      </c>
      <c r="J46" s="18">
        <f t="shared" si="3"/>
        <v>0.89023790322580643</v>
      </c>
      <c r="K46" s="24">
        <v>1103895</v>
      </c>
      <c r="L46" s="24">
        <v>0</v>
      </c>
      <c r="M46" s="24">
        <v>1103895</v>
      </c>
      <c r="N46" s="18">
        <f t="shared" si="4"/>
        <v>1</v>
      </c>
      <c r="O46" s="24">
        <v>0</v>
      </c>
      <c r="P46" s="19">
        <f t="shared" si="5"/>
        <v>-136105</v>
      </c>
    </row>
    <row r="47" spans="1:16" x14ac:dyDescent="0.3">
      <c r="A47" s="22" t="s">
        <v>93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3" t="s">
        <v>94</v>
      </c>
      <c r="F47" s="24">
        <v>224190</v>
      </c>
      <c r="G47" s="24">
        <v>0</v>
      </c>
      <c r="H47" s="24">
        <v>224190</v>
      </c>
      <c r="I47" s="24">
        <v>201438.67</v>
      </c>
      <c r="J47" s="18">
        <f t="shared" si="3"/>
        <v>0.89851764128640887</v>
      </c>
      <c r="K47" s="24">
        <v>152277.15</v>
      </c>
      <c r="L47" s="24">
        <v>0</v>
      </c>
      <c r="M47" s="24">
        <v>152277.15</v>
      </c>
      <c r="N47" s="18">
        <f t="shared" si="4"/>
        <v>0.75594795180091279</v>
      </c>
      <c r="O47" s="24">
        <v>49161.52</v>
      </c>
      <c r="P47" s="19">
        <f t="shared" si="5"/>
        <v>-22751.329999999987</v>
      </c>
    </row>
    <row r="48" spans="1:16" x14ac:dyDescent="0.3">
      <c r="A48" s="22" t="s">
        <v>95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3" t="s">
        <v>96</v>
      </c>
      <c r="F48" s="24">
        <v>100000</v>
      </c>
      <c r="G48" s="24">
        <v>0</v>
      </c>
      <c r="H48" s="24">
        <v>100000</v>
      </c>
      <c r="I48" s="24">
        <v>81126.64</v>
      </c>
      <c r="J48" s="18">
        <f t="shared" si="3"/>
        <v>0.81126639999999994</v>
      </c>
      <c r="K48" s="24">
        <v>81126.64</v>
      </c>
      <c r="L48" s="24">
        <v>0</v>
      </c>
      <c r="M48" s="24">
        <v>81126.64</v>
      </c>
      <c r="N48" s="18">
        <f t="shared" si="4"/>
        <v>1</v>
      </c>
      <c r="O48" s="24">
        <v>0</v>
      </c>
      <c r="P48" s="19">
        <f t="shared" si="5"/>
        <v>-18873.36</v>
      </c>
    </row>
    <row r="49" spans="1:16" x14ac:dyDescent="0.3">
      <c r="A49" s="22" t="s">
        <v>97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3" t="s">
        <v>98</v>
      </c>
      <c r="F49" s="24">
        <v>28600</v>
      </c>
      <c r="G49" s="24">
        <v>0</v>
      </c>
      <c r="H49" s="24">
        <v>28600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-28600</v>
      </c>
    </row>
    <row r="50" spans="1:16" x14ac:dyDescent="0.3">
      <c r="A50" s="22" t="s">
        <v>99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3" t="s">
        <v>100</v>
      </c>
      <c r="F50" s="24">
        <v>90000</v>
      </c>
      <c r="G50" s="24">
        <v>0</v>
      </c>
      <c r="H50" s="24">
        <v>90000</v>
      </c>
      <c r="I50" s="24">
        <v>138426.13</v>
      </c>
      <c r="J50" s="18">
        <f t="shared" si="3"/>
        <v>1.5380681111111112</v>
      </c>
      <c r="K50" s="24">
        <v>138426.13</v>
      </c>
      <c r="L50" s="24">
        <v>0</v>
      </c>
      <c r="M50" s="24">
        <v>138426.13</v>
      </c>
      <c r="N50" s="18">
        <f t="shared" si="4"/>
        <v>1</v>
      </c>
      <c r="O50" s="24">
        <v>0</v>
      </c>
      <c r="P50" s="19">
        <f t="shared" si="5"/>
        <v>48426.130000000005</v>
      </c>
    </row>
    <row r="51" spans="1:16" x14ac:dyDescent="0.3">
      <c r="A51" s="22" t="s">
        <v>101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3" t="s">
        <v>102</v>
      </c>
      <c r="F51" s="24">
        <v>1000000</v>
      </c>
      <c r="G51" s="24">
        <v>0</v>
      </c>
      <c r="H51" s="24">
        <v>1000000</v>
      </c>
      <c r="I51" s="24">
        <v>910100.85</v>
      </c>
      <c r="J51" s="18">
        <f t="shared" si="3"/>
        <v>0.91010084999999996</v>
      </c>
      <c r="K51" s="24">
        <v>756602.26</v>
      </c>
      <c r="L51" s="24">
        <v>0</v>
      </c>
      <c r="M51" s="24">
        <v>756602.26</v>
      </c>
      <c r="N51" s="18">
        <f t="shared" si="4"/>
        <v>0.83133892249413899</v>
      </c>
      <c r="O51" s="24">
        <v>153498.59</v>
      </c>
      <c r="P51" s="19">
        <f t="shared" si="5"/>
        <v>-89899.150000000023</v>
      </c>
    </row>
    <row r="52" spans="1:16" x14ac:dyDescent="0.3">
      <c r="A52" s="22" t="s">
        <v>103</v>
      </c>
      <c r="B52" s="14" t="str">
        <f t="shared" si="0"/>
        <v>3</v>
      </c>
      <c r="C52" s="14" t="str">
        <f t="shared" si="1"/>
        <v>38</v>
      </c>
      <c r="D52" s="14" t="str">
        <f t="shared" si="2"/>
        <v>389</v>
      </c>
      <c r="E52" s="23" t="s">
        <v>104</v>
      </c>
      <c r="F52" s="24">
        <v>300000</v>
      </c>
      <c r="G52" s="24">
        <v>0</v>
      </c>
      <c r="H52" s="24">
        <v>300000</v>
      </c>
      <c r="I52" s="24">
        <v>221111.56</v>
      </c>
      <c r="J52" s="18">
        <f t="shared" si="3"/>
        <v>0.73703853333333336</v>
      </c>
      <c r="K52" s="24">
        <v>218650.26</v>
      </c>
      <c r="L52" s="24">
        <v>2728</v>
      </c>
      <c r="M52" s="24">
        <v>215922.26</v>
      </c>
      <c r="N52" s="18">
        <f t="shared" si="4"/>
        <v>0.97653085166600972</v>
      </c>
      <c r="O52" s="24">
        <v>5189.3</v>
      </c>
      <c r="P52" s="19">
        <f t="shared" si="5"/>
        <v>-78888.44</v>
      </c>
    </row>
    <row r="53" spans="1:16" x14ac:dyDescent="0.3">
      <c r="A53" s="22" t="s">
        <v>105</v>
      </c>
      <c r="B53" s="14" t="str">
        <f t="shared" si="0"/>
        <v>3</v>
      </c>
      <c r="C53" s="14" t="str">
        <f t="shared" si="1"/>
        <v>39</v>
      </c>
      <c r="D53" s="14" t="str">
        <f t="shared" si="2"/>
        <v>391</v>
      </c>
      <c r="E53" s="23" t="s">
        <v>229</v>
      </c>
      <c r="F53" s="24">
        <v>250000</v>
      </c>
      <c r="G53" s="24">
        <v>0</v>
      </c>
      <c r="H53" s="24">
        <v>250000</v>
      </c>
      <c r="I53" s="24">
        <v>92347.65</v>
      </c>
      <c r="J53" s="18">
        <f t="shared" si="3"/>
        <v>0.36939059999999996</v>
      </c>
      <c r="K53" s="24">
        <v>38385.86</v>
      </c>
      <c r="L53" s="24">
        <v>1327.05</v>
      </c>
      <c r="M53" s="24">
        <v>37058.81</v>
      </c>
      <c r="N53" s="18">
        <f t="shared" si="4"/>
        <v>0.40129673034451879</v>
      </c>
      <c r="O53" s="24">
        <v>55288.84</v>
      </c>
      <c r="P53" s="19">
        <f t="shared" si="5"/>
        <v>-157652.35</v>
      </c>
    </row>
    <row r="54" spans="1:16" x14ac:dyDescent="0.3">
      <c r="A54" s="22" t="s">
        <v>230</v>
      </c>
      <c r="B54" s="14" t="str">
        <f t="shared" si="0"/>
        <v>3</v>
      </c>
      <c r="C54" s="14" t="str">
        <f t="shared" si="1"/>
        <v>39</v>
      </c>
      <c r="D54" s="14" t="str">
        <f t="shared" si="2"/>
        <v>391</v>
      </c>
      <c r="E54" s="23" t="s">
        <v>231</v>
      </c>
      <c r="F54" s="24">
        <v>0</v>
      </c>
      <c r="G54" s="24">
        <v>0</v>
      </c>
      <c r="H54" s="24">
        <v>0</v>
      </c>
      <c r="I54" s="24">
        <v>55839.42</v>
      </c>
      <c r="J54" s="18" t="str">
        <f t="shared" si="3"/>
        <v xml:space="preserve"> </v>
      </c>
      <c r="K54" s="24">
        <v>10928.22</v>
      </c>
      <c r="L54" s="24">
        <v>54.46</v>
      </c>
      <c r="M54" s="24">
        <v>10873.76</v>
      </c>
      <c r="N54" s="18">
        <f t="shared" si="4"/>
        <v>0.19473268167900026</v>
      </c>
      <c r="O54" s="24">
        <v>44965.66</v>
      </c>
      <c r="P54" s="19">
        <f t="shared" si="5"/>
        <v>55839.42</v>
      </c>
    </row>
    <row r="55" spans="1:16" x14ac:dyDescent="0.3">
      <c r="A55" s="22" t="s">
        <v>232</v>
      </c>
      <c r="B55" s="14" t="str">
        <f t="shared" si="0"/>
        <v>3</v>
      </c>
      <c r="C55" s="14" t="str">
        <f t="shared" si="1"/>
        <v>39</v>
      </c>
      <c r="D55" s="14" t="str">
        <f t="shared" si="2"/>
        <v>391</v>
      </c>
      <c r="E55" s="23" t="s">
        <v>233</v>
      </c>
      <c r="F55" s="24">
        <v>0</v>
      </c>
      <c r="G55" s="24">
        <v>0</v>
      </c>
      <c r="H55" s="24">
        <v>0</v>
      </c>
      <c r="I55" s="24">
        <v>31255.18</v>
      </c>
      <c r="J55" s="18" t="str">
        <f t="shared" si="3"/>
        <v xml:space="preserve"> </v>
      </c>
      <c r="K55" s="24">
        <v>19238.400000000001</v>
      </c>
      <c r="L55" s="24">
        <v>487.22</v>
      </c>
      <c r="M55" s="24">
        <v>18751.18</v>
      </c>
      <c r="N55" s="18">
        <f t="shared" si="4"/>
        <v>0.59993831422503408</v>
      </c>
      <c r="O55" s="24">
        <v>12504</v>
      </c>
      <c r="P55" s="19">
        <f t="shared" si="5"/>
        <v>31255.18</v>
      </c>
    </row>
    <row r="56" spans="1:16" x14ac:dyDescent="0.3">
      <c r="A56" s="22" t="s">
        <v>234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3" t="s">
        <v>258</v>
      </c>
      <c r="F56" s="24">
        <v>0</v>
      </c>
      <c r="G56" s="24">
        <v>0</v>
      </c>
      <c r="H56" s="24">
        <v>0</v>
      </c>
      <c r="I56" s="24">
        <v>-949.02</v>
      </c>
      <c r="J56" s="18" t="str">
        <f t="shared" si="3"/>
        <v xml:space="preserve"> </v>
      </c>
      <c r="K56" s="24">
        <v>0</v>
      </c>
      <c r="L56" s="24">
        <v>1800.02</v>
      </c>
      <c r="M56" s="24">
        <v>-1800.02</v>
      </c>
      <c r="N56" s="18">
        <f t="shared" si="4"/>
        <v>1.8967145054898737</v>
      </c>
      <c r="O56" s="24">
        <v>851</v>
      </c>
      <c r="P56" s="19">
        <f t="shared" si="5"/>
        <v>-949.02</v>
      </c>
    </row>
    <row r="57" spans="1:16" x14ac:dyDescent="0.3">
      <c r="A57" s="22" t="s">
        <v>235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3" t="s">
        <v>236</v>
      </c>
      <c r="F57" s="24">
        <v>0</v>
      </c>
      <c r="G57" s="24">
        <v>0</v>
      </c>
      <c r="H57" s="24">
        <v>0</v>
      </c>
      <c r="I57" s="24">
        <v>58840</v>
      </c>
      <c r="J57" s="18" t="str">
        <f t="shared" si="3"/>
        <v xml:space="preserve"> </v>
      </c>
      <c r="K57" s="24">
        <v>9840</v>
      </c>
      <c r="L57" s="24">
        <v>0</v>
      </c>
      <c r="M57" s="24">
        <v>9840</v>
      </c>
      <c r="N57" s="18">
        <f t="shared" si="4"/>
        <v>0.1672331747110809</v>
      </c>
      <c r="O57" s="24">
        <v>49000</v>
      </c>
      <c r="P57" s="19">
        <f t="shared" si="5"/>
        <v>58840</v>
      </c>
    </row>
    <row r="58" spans="1:16" x14ac:dyDescent="0.3">
      <c r="A58" s="22" t="s">
        <v>106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3" t="s">
        <v>107</v>
      </c>
      <c r="F58" s="24">
        <v>250000</v>
      </c>
      <c r="G58" s="24">
        <v>0</v>
      </c>
      <c r="H58" s="24">
        <v>250000</v>
      </c>
      <c r="I58" s="24">
        <v>79678.73</v>
      </c>
      <c r="J58" s="18">
        <f t="shared" si="3"/>
        <v>0.31871491999999996</v>
      </c>
      <c r="K58" s="24">
        <v>19642.5</v>
      </c>
      <c r="L58" s="24">
        <v>1068.26</v>
      </c>
      <c r="M58" s="24">
        <v>18574.240000000002</v>
      </c>
      <c r="N58" s="18">
        <f t="shared" si="4"/>
        <v>0.2331141573165135</v>
      </c>
      <c r="O58" s="24">
        <v>61104.49</v>
      </c>
      <c r="P58" s="19">
        <f t="shared" si="5"/>
        <v>-170321.27000000002</v>
      </c>
    </row>
    <row r="59" spans="1:16" x14ac:dyDescent="0.3">
      <c r="A59" s="22" t="s">
        <v>108</v>
      </c>
      <c r="B59" s="14" t="str">
        <f t="shared" si="0"/>
        <v>3</v>
      </c>
      <c r="C59" s="14" t="str">
        <f t="shared" si="1"/>
        <v>39</v>
      </c>
      <c r="D59" s="14" t="str">
        <f t="shared" si="2"/>
        <v>391</v>
      </c>
      <c r="E59" s="23" t="s">
        <v>109</v>
      </c>
      <c r="F59" s="24">
        <v>5800000</v>
      </c>
      <c r="G59" s="24">
        <v>0</v>
      </c>
      <c r="H59" s="24">
        <v>5800000</v>
      </c>
      <c r="I59" s="24">
        <v>4941383.76</v>
      </c>
      <c r="J59" s="18">
        <f t="shared" si="3"/>
        <v>0.85196271724137929</v>
      </c>
      <c r="K59" s="24">
        <v>3523293.16</v>
      </c>
      <c r="L59" s="24">
        <v>48138.78</v>
      </c>
      <c r="M59" s="24">
        <v>3475154.38</v>
      </c>
      <c r="N59" s="18">
        <f t="shared" si="4"/>
        <v>0.70327554968124961</v>
      </c>
      <c r="O59" s="24">
        <v>1466229.38</v>
      </c>
      <c r="P59" s="19">
        <f t="shared" si="5"/>
        <v>-858616.24000000022</v>
      </c>
    </row>
    <row r="60" spans="1:16" x14ac:dyDescent="0.3">
      <c r="A60" s="22" t="s">
        <v>110</v>
      </c>
      <c r="B60" s="14" t="str">
        <f t="shared" si="0"/>
        <v>3</v>
      </c>
      <c r="C60" s="14" t="str">
        <f t="shared" si="1"/>
        <v>39</v>
      </c>
      <c r="D60" s="14" t="str">
        <f t="shared" si="2"/>
        <v>392</v>
      </c>
      <c r="E60" s="23" t="s">
        <v>111</v>
      </c>
      <c r="F60" s="24">
        <v>150000</v>
      </c>
      <c r="G60" s="24">
        <v>0</v>
      </c>
      <c r="H60" s="24">
        <v>150000</v>
      </c>
      <c r="I60" s="24">
        <v>29379.22</v>
      </c>
      <c r="J60" s="18">
        <f t="shared" si="3"/>
        <v>0.19586146666666668</v>
      </c>
      <c r="K60" s="24">
        <v>29554.93</v>
      </c>
      <c r="L60" s="24">
        <v>175.71</v>
      </c>
      <c r="M60" s="24">
        <v>29379.22</v>
      </c>
      <c r="N60" s="18">
        <f t="shared" si="4"/>
        <v>1</v>
      </c>
      <c r="O60" s="24">
        <v>0</v>
      </c>
      <c r="P60" s="19">
        <f t="shared" si="5"/>
        <v>-120620.78</v>
      </c>
    </row>
    <row r="61" spans="1:16" x14ac:dyDescent="0.3">
      <c r="A61" s="22" t="s">
        <v>112</v>
      </c>
      <c r="B61" s="14" t="str">
        <f t="shared" si="0"/>
        <v>3</v>
      </c>
      <c r="C61" s="14" t="str">
        <f t="shared" si="1"/>
        <v>39</v>
      </c>
      <c r="D61" s="14" t="str">
        <f t="shared" si="2"/>
        <v>392</v>
      </c>
      <c r="E61" s="23" t="s">
        <v>113</v>
      </c>
      <c r="F61" s="24">
        <v>100000</v>
      </c>
      <c r="G61" s="24">
        <v>0</v>
      </c>
      <c r="H61" s="24">
        <v>100000</v>
      </c>
      <c r="I61" s="24">
        <v>100915.82</v>
      </c>
      <c r="J61" s="18">
        <f t="shared" si="3"/>
        <v>1.0091582000000001</v>
      </c>
      <c r="K61" s="24">
        <v>102856.88</v>
      </c>
      <c r="L61" s="24">
        <v>1941.06</v>
      </c>
      <c r="M61" s="24">
        <v>100915.82</v>
      </c>
      <c r="N61" s="18">
        <f t="shared" si="4"/>
        <v>1</v>
      </c>
      <c r="O61" s="24">
        <v>0</v>
      </c>
      <c r="P61" s="19">
        <f t="shared" si="5"/>
        <v>915.82000000000698</v>
      </c>
    </row>
    <row r="62" spans="1:16" x14ac:dyDescent="0.3">
      <c r="A62" s="22" t="s">
        <v>114</v>
      </c>
      <c r="B62" s="14" t="str">
        <f t="shared" si="0"/>
        <v>3</v>
      </c>
      <c r="C62" s="14" t="str">
        <f t="shared" si="1"/>
        <v>39</v>
      </c>
      <c r="D62" s="14" t="str">
        <f t="shared" si="2"/>
        <v>392</v>
      </c>
      <c r="E62" s="23" t="s">
        <v>115</v>
      </c>
      <c r="F62" s="24">
        <v>950000</v>
      </c>
      <c r="G62" s="24">
        <v>0</v>
      </c>
      <c r="H62" s="24">
        <v>950000</v>
      </c>
      <c r="I62" s="24">
        <v>1034343.73</v>
      </c>
      <c r="J62" s="18">
        <f t="shared" si="3"/>
        <v>1.0887828736842105</v>
      </c>
      <c r="K62" s="24">
        <v>1052618.74</v>
      </c>
      <c r="L62" s="24">
        <v>18275.009999999998</v>
      </c>
      <c r="M62" s="24">
        <v>1034343.73</v>
      </c>
      <c r="N62" s="18">
        <f t="shared" si="4"/>
        <v>1</v>
      </c>
      <c r="O62" s="24">
        <v>0</v>
      </c>
      <c r="P62" s="19">
        <f t="shared" si="5"/>
        <v>84343.729999999981</v>
      </c>
    </row>
    <row r="63" spans="1:16" x14ac:dyDescent="0.3">
      <c r="A63" s="22" t="s">
        <v>116</v>
      </c>
      <c r="B63" s="14" t="str">
        <f t="shared" si="0"/>
        <v>3</v>
      </c>
      <c r="C63" s="14" t="str">
        <f t="shared" si="1"/>
        <v>39</v>
      </c>
      <c r="D63" s="14" t="str">
        <f t="shared" si="2"/>
        <v>393</v>
      </c>
      <c r="E63" s="23" t="s">
        <v>117</v>
      </c>
      <c r="F63" s="24">
        <v>350000</v>
      </c>
      <c r="G63" s="24">
        <v>0</v>
      </c>
      <c r="H63" s="24">
        <v>350000</v>
      </c>
      <c r="I63" s="24">
        <v>525243.72</v>
      </c>
      <c r="J63" s="18">
        <f t="shared" si="3"/>
        <v>1.5006963428571427</v>
      </c>
      <c r="K63" s="24">
        <v>529768</v>
      </c>
      <c r="L63" s="24">
        <v>4557.4799999999996</v>
      </c>
      <c r="M63" s="24">
        <v>525210.52</v>
      </c>
      <c r="N63" s="18">
        <f t="shared" si="4"/>
        <v>0.99993679124807056</v>
      </c>
      <c r="O63" s="24">
        <v>33.200000000000003</v>
      </c>
      <c r="P63" s="19">
        <f t="shared" si="5"/>
        <v>175243.71999999997</v>
      </c>
    </row>
    <row r="64" spans="1:16" x14ac:dyDescent="0.3">
      <c r="A64" s="22" t="s">
        <v>370</v>
      </c>
      <c r="B64" s="14" t="str">
        <f t="shared" si="0"/>
        <v>3</v>
      </c>
      <c r="C64" s="14" t="str">
        <f t="shared" si="1"/>
        <v>39</v>
      </c>
      <c r="D64" s="14" t="str">
        <f t="shared" si="2"/>
        <v>396</v>
      </c>
      <c r="E64" s="23" t="s">
        <v>371</v>
      </c>
      <c r="F64" s="24">
        <v>0</v>
      </c>
      <c r="G64" s="24">
        <v>0</v>
      </c>
      <c r="H64" s="24">
        <v>0</v>
      </c>
      <c r="I64" s="24">
        <v>0</v>
      </c>
      <c r="J64" s="18" t="str">
        <f t="shared" si="3"/>
        <v xml:space="preserve"> </v>
      </c>
      <c r="K64" s="24">
        <v>0</v>
      </c>
      <c r="L64" s="24">
        <v>0</v>
      </c>
      <c r="M64" s="24">
        <v>0</v>
      </c>
      <c r="N64" s="18" t="str">
        <f t="shared" si="4"/>
        <v xml:space="preserve"> </v>
      </c>
      <c r="O64" s="24">
        <v>0</v>
      </c>
      <c r="P64" s="19">
        <f t="shared" si="5"/>
        <v>0</v>
      </c>
    </row>
    <row r="65" spans="1:16" x14ac:dyDescent="0.3">
      <c r="A65" s="22" t="s">
        <v>118</v>
      </c>
      <c r="B65" s="14" t="str">
        <f t="shared" si="0"/>
        <v>3</v>
      </c>
      <c r="C65" s="14" t="str">
        <f t="shared" si="1"/>
        <v>39</v>
      </c>
      <c r="D65" s="14" t="str">
        <f t="shared" si="2"/>
        <v>398</v>
      </c>
      <c r="E65" s="23" t="s">
        <v>119</v>
      </c>
      <c r="F65" s="24">
        <v>5000</v>
      </c>
      <c r="G65" s="24">
        <v>0</v>
      </c>
      <c r="H65" s="24">
        <v>5000</v>
      </c>
      <c r="I65" s="24">
        <v>0</v>
      </c>
      <c r="J65" s="18">
        <f t="shared" si="3"/>
        <v>0</v>
      </c>
      <c r="K65" s="24">
        <v>0</v>
      </c>
      <c r="L65" s="24">
        <v>0</v>
      </c>
      <c r="M65" s="24">
        <v>0</v>
      </c>
      <c r="N65" s="18" t="str">
        <f t="shared" si="4"/>
        <v xml:space="preserve"> </v>
      </c>
      <c r="O65" s="24">
        <v>0</v>
      </c>
      <c r="P65" s="19">
        <f t="shared" si="5"/>
        <v>-5000</v>
      </c>
    </row>
    <row r="66" spans="1:16" x14ac:dyDescent="0.3">
      <c r="A66" s="22" t="s">
        <v>120</v>
      </c>
      <c r="B66" s="14" t="str">
        <f t="shared" si="0"/>
        <v>3</v>
      </c>
      <c r="C66" s="14" t="str">
        <f t="shared" si="1"/>
        <v>39</v>
      </c>
      <c r="D66" s="14" t="str">
        <f t="shared" si="2"/>
        <v>399</v>
      </c>
      <c r="E66" s="23" t="s">
        <v>259</v>
      </c>
      <c r="F66" s="24">
        <v>9000</v>
      </c>
      <c r="G66" s="24">
        <v>0</v>
      </c>
      <c r="H66" s="24">
        <v>9000</v>
      </c>
      <c r="I66" s="24">
        <v>0</v>
      </c>
      <c r="J66" s="18">
        <f t="shared" si="3"/>
        <v>0</v>
      </c>
      <c r="K66" s="24">
        <v>0</v>
      </c>
      <c r="L66" s="24">
        <v>0</v>
      </c>
      <c r="M66" s="24">
        <v>0</v>
      </c>
      <c r="N66" s="18" t="str">
        <f t="shared" si="4"/>
        <v xml:space="preserve"> </v>
      </c>
      <c r="O66" s="24">
        <v>0</v>
      </c>
      <c r="P66" s="19">
        <f t="shared" si="5"/>
        <v>-9000</v>
      </c>
    </row>
    <row r="67" spans="1:16" x14ac:dyDescent="0.3">
      <c r="A67" s="22" t="s">
        <v>237</v>
      </c>
      <c r="B67" s="14" t="str">
        <f t="shared" si="0"/>
        <v>3</v>
      </c>
      <c r="C67" s="14" t="str">
        <f t="shared" si="1"/>
        <v>39</v>
      </c>
      <c r="D67" s="14" t="str">
        <f t="shared" si="2"/>
        <v>399</v>
      </c>
      <c r="E67" s="23" t="s">
        <v>238</v>
      </c>
      <c r="F67" s="24">
        <v>0</v>
      </c>
      <c r="G67" s="24">
        <v>0</v>
      </c>
      <c r="H67" s="24">
        <v>0</v>
      </c>
      <c r="I67" s="24">
        <v>36789</v>
      </c>
      <c r="J67" s="18" t="str">
        <f t="shared" si="3"/>
        <v xml:space="preserve"> </v>
      </c>
      <c r="K67" s="24">
        <v>36789</v>
      </c>
      <c r="L67" s="24">
        <v>0</v>
      </c>
      <c r="M67" s="24">
        <v>36789</v>
      </c>
      <c r="N67" s="18">
        <f t="shared" si="4"/>
        <v>1</v>
      </c>
      <c r="O67" s="24">
        <v>0</v>
      </c>
      <c r="P67" s="19">
        <f t="shared" si="5"/>
        <v>36789</v>
      </c>
    </row>
    <row r="68" spans="1:16" x14ac:dyDescent="0.3">
      <c r="A68" s="22" t="s">
        <v>121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3" t="s">
        <v>122</v>
      </c>
      <c r="F68" s="24">
        <v>0</v>
      </c>
      <c r="G68" s="24">
        <v>0</v>
      </c>
      <c r="H68" s="24">
        <v>0</v>
      </c>
      <c r="I68" s="24">
        <v>10000</v>
      </c>
      <c r="J68" s="18" t="str">
        <f t="shared" si="3"/>
        <v xml:space="preserve"> </v>
      </c>
      <c r="K68" s="24">
        <v>10000</v>
      </c>
      <c r="L68" s="24">
        <v>0</v>
      </c>
      <c r="M68" s="24">
        <v>10000</v>
      </c>
      <c r="N68" s="18">
        <f t="shared" si="4"/>
        <v>1</v>
      </c>
      <c r="O68" s="24">
        <v>0</v>
      </c>
      <c r="P68" s="19">
        <f t="shared" si="5"/>
        <v>10000</v>
      </c>
    </row>
    <row r="69" spans="1:16" x14ac:dyDescent="0.3">
      <c r="A69" s="22" t="s">
        <v>123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3" t="s">
        <v>124</v>
      </c>
      <c r="F69" s="24">
        <v>200000</v>
      </c>
      <c r="G69" s="24">
        <v>0</v>
      </c>
      <c r="H69" s="24">
        <v>200000</v>
      </c>
      <c r="I69" s="24">
        <v>205800.24</v>
      </c>
      <c r="J69" s="18">
        <f t="shared" si="3"/>
        <v>1.0290011999999999</v>
      </c>
      <c r="K69" s="24">
        <v>206140.49</v>
      </c>
      <c r="L69" s="24">
        <v>340.25</v>
      </c>
      <c r="M69" s="24">
        <v>205800.24</v>
      </c>
      <c r="N69" s="18">
        <f t="shared" si="4"/>
        <v>1</v>
      </c>
      <c r="O69" s="24">
        <v>0</v>
      </c>
      <c r="P69" s="19">
        <f t="shared" si="5"/>
        <v>5800.2399999999907</v>
      </c>
    </row>
    <row r="70" spans="1:16" x14ac:dyDescent="0.3">
      <c r="A70" s="22" t="s">
        <v>260</v>
      </c>
      <c r="B70" s="14" t="str">
        <f t="shared" si="0"/>
        <v>3</v>
      </c>
      <c r="C70" s="14" t="str">
        <f t="shared" si="1"/>
        <v>39</v>
      </c>
      <c r="D70" s="14" t="str">
        <f t="shared" si="2"/>
        <v>399</v>
      </c>
      <c r="E70" s="23" t="s">
        <v>261</v>
      </c>
      <c r="F70" s="24">
        <v>0</v>
      </c>
      <c r="G70" s="24">
        <v>0</v>
      </c>
      <c r="H70" s="24">
        <v>0</v>
      </c>
      <c r="I70" s="24">
        <v>0</v>
      </c>
      <c r="J70" s="18" t="str">
        <f t="shared" si="3"/>
        <v xml:space="preserve"> </v>
      </c>
      <c r="K70" s="24">
        <v>0</v>
      </c>
      <c r="L70" s="24">
        <v>0</v>
      </c>
      <c r="M70" s="24">
        <v>0</v>
      </c>
      <c r="N70" s="18" t="str">
        <f t="shared" si="4"/>
        <v xml:space="preserve"> </v>
      </c>
      <c r="O70" s="24">
        <v>0</v>
      </c>
      <c r="P70" s="19">
        <f t="shared" si="5"/>
        <v>0</v>
      </c>
    </row>
    <row r="71" spans="1:16" x14ac:dyDescent="0.3">
      <c r="A71" s="22" t="s">
        <v>125</v>
      </c>
      <c r="B71" s="14" t="str">
        <f t="shared" ref="B71:B108" si="6">LEFT(A71,1)</f>
        <v>3</v>
      </c>
      <c r="C71" s="14" t="str">
        <f t="shared" ref="C71:C108" si="7">LEFT(A71,2)</f>
        <v>39</v>
      </c>
      <c r="D71" s="14" t="str">
        <f t="shared" ref="D71:D108" si="8">LEFT(A71,3)</f>
        <v>399</v>
      </c>
      <c r="E71" s="23" t="s">
        <v>126</v>
      </c>
      <c r="F71" s="24">
        <v>0</v>
      </c>
      <c r="G71" s="24">
        <v>0</v>
      </c>
      <c r="H71" s="24">
        <v>0</v>
      </c>
      <c r="I71" s="24">
        <v>10109.98</v>
      </c>
      <c r="J71" s="18" t="str">
        <f t="shared" ref="J71:J109" si="9">IF(H71=0," ",I71/H71)</f>
        <v xml:space="preserve"> </v>
      </c>
      <c r="K71" s="24">
        <v>10109.98</v>
      </c>
      <c r="L71" s="24">
        <v>0</v>
      </c>
      <c r="M71" s="24">
        <v>10109.98</v>
      </c>
      <c r="N71" s="18">
        <f t="shared" ref="N71:N109" si="10">IF(I71=0," ",M71/I71)</f>
        <v>1</v>
      </c>
      <c r="O71" s="24">
        <v>0</v>
      </c>
      <c r="P71" s="19">
        <f t="shared" ref="P71:P134" si="11">I71-H71</f>
        <v>10109.98</v>
      </c>
    </row>
    <row r="72" spans="1:16" x14ac:dyDescent="0.3">
      <c r="A72" s="22" t="s">
        <v>127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262</v>
      </c>
      <c r="F72" s="24">
        <v>12000</v>
      </c>
      <c r="G72" s="24">
        <v>0</v>
      </c>
      <c r="H72" s="24">
        <v>12000</v>
      </c>
      <c r="I72" s="24">
        <v>13594.29</v>
      </c>
      <c r="J72" s="18">
        <f t="shared" si="9"/>
        <v>1.1328575000000001</v>
      </c>
      <c r="K72" s="24">
        <v>12759.75</v>
      </c>
      <c r="L72" s="24">
        <v>0</v>
      </c>
      <c r="M72" s="24">
        <v>12759.75</v>
      </c>
      <c r="N72" s="18">
        <f t="shared" si="10"/>
        <v>0.9386109903496247</v>
      </c>
      <c r="O72" s="24">
        <v>834.54</v>
      </c>
      <c r="P72" s="19">
        <f t="shared" si="11"/>
        <v>1594.2900000000009</v>
      </c>
    </row>
    <row r="73" spans="1:16" x14ac:dyDescent="0.3">
      <c r="A73" s="22" t="s">
        <v>128</v>
      </c>
      <c r="B73" s="14" t="str">
        <f t="shared" si="6"/>
        <v>3</v>
      </c>
      <c r="C73" s="14" t="str">
        <f t="shared" si="7"/>
        <v>39</v>
      </c>
      <c r="D73" s="14" t="str">
        <f t="shared" si="8"/>
        <v>399</v>
      </c>
      <c r="E73" s="23" t="s">
        <v>129</v>
      </c>
      <c r="F73" s="24">
        <v>2000</v>
      </c>
      <c r="G73" s="24">
        <v>0</v>
      </c>
      <c r="H73" s="24">
        <v>2000</v>
      </c>
      <c r="I73" s="24">
        <v>0</v>
      </c>
      <c r="J73" s="18">
        <f t="shared" si="9"/>
        <v>0</v>
      </c>
      <c r="K73" s="24">
        <v>0</v>
      </c>
      <c r="L73" s="24">
        <v>0</v>
      </c>
      <c r="M73" s="24">
        <v>0</v>
      </c>
      <c r="N73" s="18" t="str">
        <f t="shared" si="10"/>
        <v xml:space="preserve"> </v>
      </c>
      <c r="O73" s="24">
        <v>0</v>
      </c>
      <c r="P73" s="19">
        <f t="shared" si="11"/>
        <v>-2000</v>
      </c>
    </row>
    <row r="74" spans="1:16" x14ac:dyDescent="0.3">
      <c r="A74" s="22" t="s">
        <v>239</v>
      </c>
      <c r="B74" s="14" t="str">
        <f t="shared" si="6"/>
        <v>3</v>
      </c>
      <c r="C74" s="14" t="str">
        <f t="shared" si="7"/>
        <v>39</v>
      </c>
      <c r="D74" s="14" t="str">
        <f t="shared" si="8"/>
        <v>399</v>
      </c>
      <c r="E74" s="23" t="s">
        <v>240</v>
      </c>
      <c r="F74" s="24">
        <v>0</v>
      </c>
      <c r="G74" s="24">
        <v>0</v>
      </c>
      <c r="H74" s="24">
        <v>0</v>
      </c>
      <c r="I74" s="24">
        <v>3392.5</v>
      </c>
      <c r="J74" s="18" t="str">
        <f t="shared" si="9"/>
        <v xml:space="preserve"> </v>
      </c>
      <c r="K74" s="24">
        <v>987.5</v>
      </c>
      <c r="L74" s="24">
        <v>0</v>
      </c>
      <c r="M74" s="24">
        <v>987.5</v>
      </c>
      <c r="N74" s="18">
        <f t="shared" si="10"/>
        <v>0.29108327192336036</v>
      </c>
      <c r="O74" s="24">
        <v>2405</v>
      </c>
      <c r="P74" s="19">
        <f t="shared" si="11"/>
        <v>3392.5</v>
      </c>
    </row>
    <row r="75" spans="1:16" x14ac:dyDescent="0.3">
      <c r="A75" s="22" t="s">
        <v>130</v>
      </c>
      <c r="B75" s="14" t="str">
        <f t="shared" si="6"/>
        <v>4</v>
      </c>
      <c r="C75" s="14" t="str">
        <f t="shared" si="7"/>
        <v>42</v>
      </c>
      <c r="D75" s="14" t="str">
        <f t="shared" si="8"/>
        <v>420</v>
      </c>
      <c r="E75" s="23" t="s">
        <v>131</v>
      </c>
      <c r="F75" s="24">
        <v>66500000</v>
      </c>
      <c r="G75" s="24">
        <v>0</v>
      </c>
      <c r="H75" s="24">
        <v>66500000</v>
      </c>
      <c r="I75" s="24">
        <v>68683903.870000005</v>
      </c>
      <c r="J75" s="18">
        <f t="shared" si="9"/>
        <v>1.0328406596992481</v>
      </c>
      <c r="K75" s="24">
        <v>69658910.950000003</v>
      </c>
      <c r="L75" s="24">
        <v>975007.08</v>
      </c>
      <c r="M75" s="24">
        <v>68683903.870000005</v>
      </c>
      <c r="N75" s="18">
        <f t="shared" si="10"/>
        <v>1</v>
      </c>
      <c r="O75" s="24">
        <v>0</v>
      </c>
      <c r="P75" s="19">
        <f t="shared" si="11"/>
        <v>2183903.8700000048</v>
      </c>
    </row>
    <row r="76" spans="1:16" x14ac:dyDescent="0.3">
      <c r="A76" s="22" t="s">
        <v>132</v>
      </c>
      <c r="B76" s="14" t="str">
        <f t="shared" si="6"/>
        <v>4</v>
      </c>
      <c r="C76" s="14" t="str">
        <f t="shared" si="7"/>
        <v>42</v>
      </c>
      <c r="D76" s="14" t="str">
        <f t="shared" si="8"/>
        <v>420</v>
      </c>
      <c r="E76" s="23" t="s">
        <v>133</v>
      </c>
      <c r="F76" s="24">
        <v>1500000</v>
      </c>
      <c r="G76" s="24">
        <v>0</v>
      </c>
      <c r="H76" s="24">
        <v>1500000</v>
      </c>
      <c r="I76" s="24">
        <v>0</v>
      </c>
      <c r="J76" s="18">
        <f t="shared" si="9"/>
        <v>0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-1500000</v>
      </c>
    </row>
    <row r="77" spans="1:16" x14ac:dyDescent="0.3">
      <c r="A77" s="22" t="s">
        <v>288</v>
      </c>
      <c r="B77" s="14" t="str">
        <f t="shared" si="6"/>
        <v>4</v>
      </c>
      <c r="C77" s="14" t="str">
        <f t="shared" si="7"/>
        <v>42</v>
      </c>
      <c r="D77" s="14" t="str">
        <f t="shared" si="8"/>
        <v>420</v>
      </c>
      <c r="E77" s="23" t="s">
        <v>289</v>
      </c>
      <c r="F77" s="24">
        <v>0</v>
      </c>
      <c r="G77" s="24">
        <v>0</v>
      </c>
      <c r="H77" s="24">
        <v>0</v>
      </c>
      <c r="I77" s="24">
        <v>130869</v>
      </c>
      <c r="J77" s="18" t="str">
        <f t="shared" si="9"/>
        <v xml:space="preserve"> </v>
      </c>
      <c r="K77" s="24">
        <v>130869</v>
      </c>
      <c r="L77" s="24">
        <v>0</v>
      </c>
      <c r="M77" s="24">
        <v>130869</v>
      </c>
      <c r="N77" s="18">
        <f t="shared" si="10"/>
        <v>1</v>
      </c>
      <c r="O77" s="24">
        <v>0</v>
      </c>
      <c r="P77" s="19">
        <f t="shared" si="11"/>
        <v>130869</v>
      </c>
    </row>
    <row r="78" spans="1:16" x14ac:dyDescent="0.3">
      <c r="A78" s="22" t="s">
        <v>372</v>
      </c>
      <c r="B78" s="14" t="str">
        <f t="shared" si="6"/>
        <v>4</v>
      </c>
      <c r="C78" s="14" t="str">
        <f t="shared" si="7"/>
        <v>42</v>
      </c>
      <c r="D78" s="14" t="str">
        <f t="shared" si="8"/>
        <v>420</v>
      </c>
      <c r="E78" s="23" t="s">
        <v>373</v>
      </c>
      <c r="F78" s="24">
        <v>0</v>
      </c>
      <c r="G78" s="24">
        <v>17768.939999999999</v>
      </c>
      <c r="H78" s="24">
        <v>17768.939999999999</v>
      </c>
      <c r="I78" s="24">
        <v>17768.939999999999</v>
      </c>
      <c r="J78" s="18">
        <f t="shared" si="9"/>
        <v>1</v>
      </c>
      <c r="K78" s="24">
        <v>17768.939999999999</v>
      </c>
      <c r="L78" s="24">
        <v>0</v>
      </c>
      <c r="M78" s="24">
        <v>17768.939999999999</v>
      </c>
      <c r="N78" s="18">
        <f t="shared" si="10"/>
        <v>1</v>
      </c>
      <c r="O78" s="24">
        <v>0</v>
      </c>
      <c r="P78" s="19">
        <f t="shared" si="11"/>
        <v>0</v>
      </c>
    </row>
    <row r="79" spans="1:16" x14ac:dyDescent="0.3">
      <c r="A79" s="22" t="s">
        <v>374</v>
      </c>
      <c r="B79" s="14" t="str">
        <f t="shared" si="6"/>
        <v>4</v>
      </c>
      <c r="C79" s="14" t="str">
        <f t="shared" si="7"/>
        <v>42</v>
      </c>
      <c r="D79" s="14" t="str">
        <f t="shared" si="8"/>
        <v>421</v>
      </c>
      <c r="E79" s="23" t="s">
        <v>375</v>
      </c>
      <c r="F79" s="24">
        <v>0</v>
      </c>
      <c r="G79" s="24">
        <v>0</v>
      </c>
      <c r="H79" s="24">
        <v>0</v>
      </c>
      <c r="I79" s="24">
        <v>3409.19</v>
      </c>
      <c r="J79" s="18" t="str">
        <f t="shared" si="9"/>
        <v xml:space="preserve"> </v>
      </c>
      <c r="K79" s="24">
        <v>3409.19</v>
      </c>
      <c r="L79" s="24">
        <v>0</v>
      </c>
      <c r="M79" s="24">
        <v>3409.19</v>
      </c>
      <c r="N79" s="18">
        <f t="shared" si="10"/>
        <v>1</v>
      </c>
      <c r="O79" s="24">
        <v>0</v>
      </c>
      <c r="P79" s="19">
        <f t="shared" si="11"/>
        <v>3409.19</v>
      </c>
    </row>
    <row r="80" spans="1:16" x14ac:dyDescent="0.3">
      <c r="A80" s="22" t="s">
        <v>134</v>
      </c>
      <c r="B80" s="14" t="str">
        <f t="shared" si="6"/>
        <v>4</v>
      </c>
      <c r="C80" s="14" t="str">
        <f t="shared" si="7"/>
        <v>45</v>
      </c>
      <c r="D80" s="14" t="str">
        <f t="shared" si="8"/>
        <v>450</v>
      </c>
      <c r="E80" s="23" t="s">
        <v>135</v>
      </c>
      <c r="F80" s="24">
        <v>5147080</v>
      </c>
      <c r="G80" s="24">
        <v>424006</v>
      </c>
      <c r="H80" s="24">
        <v>5571086</v>
      </c>
      <c r="I80" s="24">
        <v>6121990.9400000004</v>
      </c>
      <c r="J80" s="18">
        <f t="shared" si="9"/>
        <v>1.0988864540953058</v>
      </c>
      <c r="K80" s="24">
        <v>6121990.9400000004</v>
      </c>
      <c r="L80" s="24">
        <v>0</v>
      </c>
      <c r="M80" s="24">
        <v>6121990.9400000004</v>
      </c>
      <c r="N80" s="18">
        <f t="shared" si="10"/>
        <v>1</v>
      </c>
      <c r="O80" s="24">
        <v>0</v>
      </c>
      <c r="P80" s="19">
        <f t="shared" si="11"/>
        <v>550904.94000000041</v>
      </c>
    </row>
    <row r="81" spans="1:16" x14ac:dyDescent="0.3">
      <c r="A81" s="22" t="s">
        <v>136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3" t="s">
        <v>137</v>
      </c>
      <c r="F81" s="24">
        <v>128700</v>
      </c>
      <c r="G81" s="24">
        <v>0</v>
      </c>
      <c r="H81" s="24">
        <v>128700</v>
      </c>
      <c r="I81" s="24">
        <v>88116.82</v>
      </c>
      <c r="J81" s="18">
        <f t="shared" si="9"/>
        <v>0.68466837606837616</v>
      </c>
      <c r="K81" s="24">
        <v>88116.82</v>
      </c>
      <c r="L81" s="24">
        <v>0</v>
      </c>
      <c r="M81" s="24">
        <v>88116.82</v>
      </c>
      <c r="N81" s="18">
        <f t="shared" si="10"/>
        <v>1</v>
      </c>
      <c r="O81" s="24">
        <v>0</v>
      </c>
      <c r="P81" s="19">
        <f t="shared" si="11"/>
        <v>-40583.179999999993</v>
      </c>
    </row>
    <row r="82" spans="1:16" x14ac:dyDescent="0.3">
      <c r="A82" s="22" t="s">
        <v>138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3" t="s">
        <v>139</v>
      </c>
      <c r="F82" s="24">
        <v>2566725</v>
      </c>
      <c r="G82" s="24">
        <v>68281.149999999994</v>
      </c>
      <c r="H82" s="24">
        <v>2635006.15</v>
      </c>
      <c r="I82" s="24">
        <v>2427014.4900000002</v>
      </c>
      <c r="J82" s="18">
        <f t="shared" si="9"/>
        <v>0.9210659679105494</v>
      </c>
      <c r="K82" s="24">
        <v>2427014.4900000002</v>
      </c>
      <c r="L82" s="24">
        <v>0</v>
      </c>
      <c r="M82" s="24">
        <v>2427014.4900000002</v>
      </c>
      <c r="N82" s="18">
        <f t="shared" si="10"/>
        <v>1</v>
      </c>
      <c r="O82" s="24">
        <v>0</v>
      </c>
      <c r="P82" s="19">
        <f t="shared" si="11"/>
        <v>-207991.65999999968</v>
      </c>
    </row>
    <row r="83" spans="1:16" x14ac:dyDescent="0.3">
      <c r="A83" s="22" t="s">
        <v>140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3" t="s">
        <v>217</v>
      </c>
      <c r="F83" s="24">
        <v>491555</v>
      </c>
      <c r="G83" s="24">
        <v>13864</v>
      </c>
      <c r="H83" s="24">
        <v>505419</v>
      </c>
      <c r="I83" s="24">
        <v>494468.96</v>
      </c>
      <c r="J83" s="18">
        <f t="shared" si="9"/>
        <v>0.97833472821559941</v>
      </c>
      <c r="K83" s="24">
        <v>494468.96</v>
      </c>
      <c r="L83" s="24">
        <v>0</v>
      </c>
      <c r="M83" s="24">
        <v>494468.96</v>
      </c>
      <c r="N83" s="18">
        <f t="shared" si="10"/>
        <v>1</v>
      </c>
      <c r="O83" s="24">
        <v>0</v>
      </c>
      <c r="P83" s="19">
        <f t="shared" si="11"/>
        <v>-10950.039999999979</v>
      </c>
    </row>
    <row r="84" spans="1:16" x14ac:dyDescent="0.3">
      <c r="A84" s="22" t="s">
        <v>141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3" t="s">
        <v>142</v>
      </c>
      <c r="F84" s="24">
        <v>0</v>
      </c>
      <c r="G84" s="24">
        <v>28000</v>
      </c>
      <c r="H84" s="24">
        <v>28000</v>
      </c>
      <c r="I84" s="24">
        <v>34969.440000000002</v>
      </c>
      <c r="J84" s="18">
        <f t="shared" si="9"/>
        <v>1.2489085714285715</v>
      </c>
      <c r="K84" s="24">
        <v>34969.440000000002</v>
      </c>
      <c r="L84" s="24">
        <v>0</v>
      </c>
      <c r="M84" s="24">
        <v>34969.440000000002</v>
      </c>
      <c r="N84" s="18">
        <f t="shared" si="10"/>
        <v>1</v>
      </c>
      <c r="O84" s="24">
        <v>0</v>
      </c>
      <c r="P84" s="19">
        <f t="shared" si="11"/>
        <v>6969.4400000000023</v>
      </c>
    </row>
    <row r="85" spans="1:16" x14ac:dyDescent="0.3">
      <c r="A85" s="22" t="s">
        <v>143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3" t="s">
        <v>144</v>
      </c>
      <c r="F85" s="24">
        <v>525855</v>
      </c>
      <c r="G85" s="24">
        <v>14806</v>
      </c>
      <c r="H85" s="24">
        <v>540661</v>
      </c>
      <c r="I85" s="24">
        <v>703100</v>
      </c>
      <c r="J85" s="18">
        <f t="shared" si="9"/>
        <v>1.3004451957881187</v>
      </c>
      <c r="K85" s="24">
        <v>703100</v>
      </c>
      <c r="L85" s="24">
        <v>0</v>
      </c>
      <c r="M85" s="24">
        <v>703100</v>
      </c>
      <c r="N85" s="18">
        <f t="shared" si="10"/>
        <v>1</v>
      </c>
      <c r="O85" s="24">
        <v>0</v>
      </c>
      <c r="P85" s="19">
        <f t="shared" si="11"/>
        <v>162439</v>
      </c>
    </row>
    <row r="86" spans="1:16" x14ac:dyDescent="0.3">
      <c r="A86" s="22" t="s">
        <v>145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3" t="s">
        <v>146</v>
      </c>
      <c r="F86" s="24">
        <v>1375</v>
      </c>
      <c r="G86" s="24">
        <v>0</v>
      </c>
      <c r="H86" s="24">
        <v>1375</v>
      </c>
      <c r="I86" s="24">
        <v>1374</v>
      </c>
      <c r="J86" s="18">
        <f t="shared" si="9"/>
        <v>0.99927272727272731</v>
      </c>
      <c r="K86" s="24">
        <v>1374</v>
      </c>
      <c r="L86" s="24">
        <v>0</v>
      </c>
      <c r="M86" s="24">
        <v>1374</v>
      </c>
      <c r="N86" s="18">
        <f t="shared" si="10"/>
        <v>1</v>
      </c>
      <c r="O86" s="24">
        <v>0</v>
      </c>
      <c r="P86" s="19">
        <f t="shared" si="11"/>
        <v>-1</v>
      </c>
    </row>
    <row r="87" spans="1:16" x14ac:dyDescent="0.3">
      <c r="A87" s="22" t="s">
        <v>147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3" t="s">
        <v>148</v>
      </c>
      <c r="F87" s="24">
        <v>9750</v>
      </c>
      <c r="G87" s="24">
        <v>0</v>
      </c>
      <c r="H87" s="24">
        <v>9750</v>
      </c>
      <c r="I87" s="24">
        <v>9750</v>
      </c>
      <c r="J87" s="18">
        <f t="shared" si="9"/>
        <v>1</v>
      </c>
      <c r="K87" s="24">
        <v>9750</v>
      </c>
      <c r="L87" s="24">
        <v>0</v>
      </c>
      <c r="M87" s="24">
        <v>9750</v>
      </c>
      <c r="N87" s="18">
        <f t="shared" si="10"/>
        <v>1</v>
      </c>
      <c r="O87" s="24">
        <v>0</v>
      </c>
      <c r="P87" s="19">
        <f t="shared" si="11"/>
        <v>0</v>
      </c>
    </row>
    <row r="88" spans="1:16" x14ac:dyDescent="0.3">
      <c r="A88" s="22" t="s">
        <v>149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3" t="s">
        <v>150</v>
      </c>
      <c r="F88" s="24">
        <v>88000</v>
      </c>
      <c r="G88" s="24">
        <v>0</v>
      </c>
      <c r="H88" s="24">
        <v>88000</v>
      </c>
      <c r="I88" s="24">
        <v>96851.22</v>
      </c>
      <c r="J88" s="18">
        <f t="shared" si="9"/>
        <v>1.1005820454545454</v>
      </c>
      <c r="K88" s="24">
        <v>96851.22</v>
      </c>
      <c r="L88" s="24">
        <v>0</v>
      </c>
      <c r="M88" s="24">
        <v>96851.22</v>
      </c>
      <c r="N88" s="18">
        <f t="shared" si="10"/>
        <v>1</v>
      </c>
      <c r="O88" s="24">
        <v>0</v>
      </c>
      <c r="P88" s="19">
        <f t="shared" si="11"/>
        <v>8851.2200000000012</v>
      </c>
    </row>
    <row r="89" spans="1:16" x14ac:dyDescent="0.3">
      <c r="A89" s="22" t="s">
        <v>151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3" t="s">
        <v>152</v>
      </c>
      <c r="F89" s="24">
        <v>810235</v>
      </c>
      <c r="G89" s="24">
        <v>0</v>
      </c>
      <c r="H89" s="24">
        <v>810235</v>
      </c>
      <c r="I89" s="24">
        <v>810233</v>
      </c>
      <c r="J89" s="18">
        <f t="shared" si="9"/>
        <v>0.99999753158034399</v>
      </c>
      <c r="K89" s="24">
        <v>810233</v>
      </c>
      <c r="L89" s="24">
        <v>0</v>
      </c>
      <c r="M89" s="24">
        <v>810233</v>
      </c>
      <c r="N89" s="18">
        <f t="shared" si="10"/>
        <v>1</v>
      </c>
      <c r="O89" s="24">
        <v>0</v>
      </c>
      <c r="P89" s="19">
        <f t="shared" si="11"/>
        <v>-2</v>
      </c>
    </row>
    <row r="90" spans="1:16" x14ac:dyDescent="0.3">
      <c r="A90" s="22" t="s">
        <v>153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3" t="s">
        <v>154</v>
      </c>
      <c r="F90" s="24">
        <v>141090</v>
      </c>
      <c r="G90" s="24">
        <v>19549</v>
      </c>
      <c r="H90" s="24">
        <v>160639</v>
      </c>
      <c r="I90" s="24">
        <v>190472.85</v>
      </c>
      <c r="J90" s="18">
        <f t="shared" si="9"/>
        <v>1.1857198438735301</v>
      </c>
      <c r="K90" s="24">
        <v>190472.85</v>
      </c>
      <c r="L90" s="24">
        <v>0</v>
      </c>
      <c r="M90" s="24">
        <v>190472.85</v>
      </c>
      <c r="N90" s="18">
        <f t="shared" si="10"/>
        <v>1</v>
      </c>
      <c r="O90" s="24">
        <v>0</v>
      </c>
      <c r="P90" s="19">
        <f t="shared" si="11"/>
        <v>29833.850000000006</v>
      </c>
    </row>
    <row r="91" spans="1:16" x14ac:dyDescent="0.3">
      <c r="A91" s="22" t="s">
        <v>155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3" t="s">
        <v>156</v>
      </c>
      <c r="F91" s="24">
        <v>213365</v>
      </c>
      <c r="G91" s="24">
        <v>6006</v>
      </c>
      <c r="H91" s="24">
        <v>219371</v>
      </c>
      <c r="I91" s="24">
        <v>288042.75</v>
      </c>
      <c r="J91" s="18">
        <f t="shared" si="9"/>
        <v>1.3130393260731819</v>
      </c>
      <c r="K91" s="24">
        <v>288042.75</v>
      </c>
      <c r="L91" s="24">
        <v>0</v>
      </c>
      <c r="M91" s="24">
        <v>288042.75</v>
      </c>
      <c r="N91" s="18">
        <f t="shared" si="10"/>
        <v>1</v>
      </c>
      <c r="O91" s="24">
        <v>0</v>
      </c>
      <c r="P91" s="19">
        <f t="shared" si="11"/>
        <v>68671.75</v>
      </c>
    </row>
    <row r="92" spans="1:16" x14ac:dyDescent="0.3">
      <c r="A92" s="22" t="s">
        <v>157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3" t="s">
        <v>158</v>
      </c>
      <c r="F92" s="24">
        <v>10500</v>
      </c>
      <c r="G92" s="24">
        <v>0</v>
      </c>
      <c r="H92" s="24">
        <v>10500</v>
      </c>
      <c r="I92" s="24">
        <v>14175</v>
      </c>
      <c r="J92" s="18">
        <f t="shared" si="9"/>
        <v>1.35</v>
      </c>
      <c r="K92" s="24">
        <v>14175</v>
      </c>
      <c r="L92" s="24">
        <v>0</v>
      </c>
      <c r="M92" s="24">
        <v>14175</v>
      </c>
      <c r="N92" s="18">
        <f t="shared" si="10"/>
        <v>1</v>
      </c>
      <c r="O92" s="24">
        <v>0</v>
      </c>
      <c r="P92" s="19">
        <f t="shared" si="11"/>
        <v>3675</v>
      </c>
    </row>
    <row r="93" spans="1:16" x14ac:dyDescent="0.3">
      <c r="A93" s="22" t="s">
        <v>376</v>
      </c>
      <c r="B93" s="14" t="str">
        <f t="shared" si="6"/>
        <v>4</v>
      </c>
      <c r="C93" s="14" t="str">
        <f t="shared" si="7"/>
        <v>45</v>
      </c>
      <c r="D93" s="14" t="str">
        <f t="shared" si="8"/>
        <v>450</v>
      </c>
      <c r="E93" s="23" t="s">
        <v>377</v>
      </c>
      <c r="F93" s="24">
        <v>0</v>
      </c>
      <c r="G93" s="24">
        <v>0</v>
      </c>
      <c r="H93" s="24">
        <v>0</v>
      </c>
      <c r="I93" s="24">
        <v>388054</v>
      </c>
      <c r="J93" s="18" t="str">
        <f t="shared" si="9"/>
        <v xml:space="preserve"> </v>
      </c>
      <c r="K93" s="24">
        <v>388054</v>
      </c>
      <c r="L93" s="24">
        <v>0</v>
      </c>
      <c r="M93" s="24">
        <v>388054</v>
      </c>
      <c r="N93" s="18">
        <f t="shared" si="10"/>
        <v>1</v>
      </c>
      <c r="O93" s="24">
        <v>0</v>
      </c>
      <c r="P93" s="19">
        <f t="shared" si="11"/>
        <v>388054</v>
      </c>
    </row>
    <row r="94" spans="1:16" x14ac:dyDescent="0.3">
      <c r="A94" s="22" t="s">
        <v>378</v>
      </c>
      <c r="B94" s="14" t="str">
        <f t="shared" si="6"/>
        <v>4</v>
      </c>
      <c r="C94" s="14" t="str">
        <f t="shared" si="7"/>
        <v>45</v>
      </c>
      <c r="D94" s="14" t="str">
        <f t="shared" si="8"/>
        <v>450</v>
      </c>
      <c r="E94" s="23" t="s">
        <v>379</v>
      </c>
      <c r="F94" s="24">
        <v>0</v>
      </c>
      <c r="G94" s="24">
        <v>0</v>
      </c>
      <c r="H94" s="24">
        <v>0</v>
      </c>
      <c r="I94" s="24">
        <v>147389.37</v>
      </c>
      <c r="J94" s="18" t="str">
        <f t="shared" si="9"/>
        <v xml:space="preserve"> </v>
      </c>
      <c r="K94" s="24">
        <v>0</v>
      </c>
      <c r="L94" s="24">
        <v>0</v>
      </c>
      <c r="M94" s="24">
        <v>0</v>
      </c>
      <c r="N94" s="18">
        <f t="shared" si="10"/>
        <v>0</v>
      </c>
      <c r="O94" s="24">
        <v>147389.37</v>
      </c>
      <c r="P94" s="19">
        <f t="shared" si="11"/>
        <v>147389.37</v>
      </c>
    </row>
    <row r="95" spans="1:16" x14ac:dyDescent="0.3">
      <c r="A95" s="22" t="s">
        <v>159</v>
      </c>
      <c r="B95" s="14" t="str">
        <f t="shared" si="6"/>
        <v>4</v>
      </c>
      <c r="C95" s="14" t="str">
        <f t="shared" si="7"/>
        <v>45</v>
      </c>
      <c r="D95" s="14" t="str">
        <f t="shared" si="8"/>
        <v>450</v>
      </c>
      <c r="E95" s="23" t="s">
        <v>160</v>
      </c>
      <c r="F95" s="24">
        <v>3700</v>
      </c>
      <c r="G95" s="24">
        <v>41539</v>
      </c>
      <c r="H95" s="24">
        <v>45239</v>
      </c>
      <c r="I95" s="24">
        <v>3702</v>
      </c>
      <c r="J95" s="18">
        <f t="shared" si="9"/>
        <v>8.183204756957492E-2</v>
      </c>
      <c r="K95" s="24">
        <v>3702</v>
      </c>
      <c r="L95" s="24">
        <v>0</v>
      </c>
      <c r="M95" s="24">
        <v>3702</v>
      </c>
      <c r="N95" s="18">
        <f t="shared" si="10"/>
        <v>1</v>
      </c>
      <c r="O95" s="24">
        <v>0</v>
      </c>
      <c r="P95" s="19">
        <f t="shared" si="11"/>
        <v>-41537</v>
      </c>
    </row>
    <row r="96" spans="1:16" x14ac:dyDescent="0.3">
      <c r="A96" s="22" t="s">
        <v>290</v>
      </c>
      <c r="B96" s="14" t="str">
        <f t="shared" si="6"/>
        <v>4</v>
      </c>
      <c r="C96" s="14" t="str">
        <f t="shared" si="7"/>
        <v>45</v>
      </c>
      <c r="D96" s="14" t="str">
        <f t="shared" si="8"/>
        <v>450</v>
      </c>
      <c r="E96" s="23" t="s">
        <v>291</v>
      </c>
      <c r="F96" s="24">
        <v>0</v>
      </c>
      <c r="G96" s="24">
        <v>19428.5</v>
      </c>
      <c r="H96" s="24">
        <v>19428.5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-19428.5</v>
      </c>
    </row>
    <row r="97" spans="1:16" x14ac:dyDescent="0.3">
      <c r="A97" s="22" t="s">
        <v>161</v>
      </c>
      <c r="B97" s="14" t="str">
        <f t="shared" si="6"/>
        <v>4</v>
      </c>
      <c r="C97" s="14" t="str">
        <f t="shared" si="7"/>
        <v>45</v>
      </c>
      <c r="D97" s="14" t="str">
        <f t="shared" si="8"/>
        <v>450</v>
      </c>
      <c r="E97" s="23" t="s">
        <v>162</v>
      </c>
      <c r="F97" s="24">
        <v>180705</v>
      </c>
      <c r="G97" s="24">
        <v>0</v>
      </c>
      <c r="H97" s="24">
        <v>180705</v>
      </c>
      <c r="I97" s="24">
        <v>183380.62</v>
      </c>
      <c r="J97" s="18">
        <f t="shared" si="9"/>
        <v>1.0148065631830885</v>
      </c>
      <c r="K97" s="24">
        <v>137449.24</v>
      </c>
      <c r="L97" s="24">
        <v>0</v>
      </c>
      <c r="M97" s="24">
        <v>137449.24</v>
      </c>
      <c r="N97" s="18">
        <f t="shared" si="10"/>
        <v>0.74952980309478723</v>
      </c>
      <c r="O97" s="24">
        <v>45931.38</v>
      </c>
      <c r="P97" s="19">
        <f t="shared" si="11"/>
        <v>2675.6199999999953</v>
      </c>
    </row>
    <row r="98" spans="1:16" x14ac:dyDescent="0.3">
      <c r="A98" s="22" t="s">
        <v>163</v>
      </c>
      <c r="B98" s="14" t="str">
        <f t="shared" si="6"/>
        <v>4</v>
      </c>
      <c r="C98" s="14" t="str">
        <f t="shared" si="7"/>
        <v>45</v>
      </c>
      <c r="D98" s="14" t="str">
        <f t="shared" si="8"/>
        <v>450</v>
      </c>
      <c r="E98" s="23" t="s">
        <v>263</v>
      </c>
      <c r="F98" s="24">
        <v>1428995</v>
      </c>
      <c r="G98" s="24">
        <v>0</v>
      </c>
      <c r="H98" s="24">
        <v>1428995</v>
      </c>
      <c r="I98" s="24">
        <v>1451027.76</v>
      </c>
      <c r="J98" s="18">
        <f t="shared" si="9"/>
        <v>1.0154183604561247</v>
      </c>
      <c r="K98" s="24">
        <v>1087588.51</v>
      </c>
      <c r="L98" s="24">
        <v>0</v>
      </c>
      <c r="M98" s="24">
        <v>1087588.51</v>
      </c>
      <c r="N98" s="18">
        <f t="shared" si="10"/>
        <v>0.74952977467502069</v>
      </c>
      <c r="O98" s="24">
        <v>363439.25</v>
      </c>
      <c r="P98" s="19">
        <f t="shared" si="11"/>
        <v>22032.760000000009</v>
      </c>
    </row>
    <row r="99" spans="1:16" x14ac:dyDescent="0.3">
      <c r="A99" s="22" t="s">
        <v>164</v>
      </c>
      <c r="B99" s="14" t="str">
        <f t="shared" si="6"/>
        <v>4</v>
      </c>
      <c r="C99" s="14" t="str">
        <f t="shared" si="7"/>
        <v>45</v>
      </c>
      <c r="D99" s="14" t="str">
        <f t="shared" si="8"/>
        <v>450</v>
      </c>
      <c r="E99" s="23" t="s">
        <v>264</v>
      </c>
      <c r="F99" s="24">
        <v>935095</v>
      </c>
      <c r="G99" s="24">
        <v>0</v>
      </c>
      <c r="H99" s="24">
        <v>935095</v>
      </c>
      <c r="I99" s="24">
        <v>462781.5</v>
      </c>
      <c r="J99" s="18">
        <f t="shared" si="9"/>
        <v>0.49490319165432389</v>
      </c>
      <c r="K99" s="24">
        <v>462781.5</v>
      </c>
      <c r="L99" s="24">
        <v>0</v>
      </c>
      <c r="M99" s="24">
        <v>462781.5</v>
      </c>
      <c r="N99" s="18">
        <f t="shared" si="10"/>
        <v>1</v>
      </c>
      <c r="O99" s="24">
        <v>0</v>
      </c>
      <c r="P99" s="19">
        <f t="shared" si="11"/>
        <v>-472313.5</v>
      </c>
    </row>
    <row r="100" spans="1:16" x14ac:dyDescent="0.3">
      <c r="A100" s="22" t="s">
        <v>165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450</v>
      </c>
      <c r="E100" s="23" t="s">
        <v>265</v>
      </c>
      <c r="F100" s="24">
        <v>1409760</v>
      </c>
      <c r="G100" s="24">
        <v>0</v>
      </c>
      <c r="H100" s="24">
        <v>1409760</v>
      </c>
      <c r="I100" s="24">
        <v>930257.34</v>
      </c>
      <c r="J100" s="18">
        <f t="shared" si="9"/>
        <v>0.65986929690160023</v>
      </c>
      <c r="K100" s="24">
        <v>930257.34</v>
      </c>
      <c r="L100" s="24">
        <v>0</v>
      </c>
      <c r="M100" s="24">
        <v>930257.34</v>
      </c>
      <c r="N100" s="18">
        <f t="shared" si="10"/>
        <v>1</v>
      </c>
      <c r="O100" s="24">
        <v>0</v>
      </c>
      <c r="P100" s="19">
        <f t="shared" si="11"/>
        <v>-479502.66000000003</v>
      </c>
    </row>
    <row r="101" spans="1:16" x14ac:dyDescent="0.3">
      <c r="A101" s="22" t="s">
        <v>166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450</v>
      </c>
      <c r="E101" s="23" t="s">
        <v>167</v>
      </c>
      <c r="F101" s="24">
        <v>25000</v>
      </c>
      <c r="G101" s="24">
        <v>0</v>
      </c>
      <c r="H101" s="24">
        <v>25000</v>
      </c>
      <c r="I101" s="24">
        <v>0</v>
      </c>
      <c r="J101" s="18">
        <f t="shared" si="9"/>
        <v>0</v>
      </c>
      <c r="K101" s="24">
        <v>0</v>
      </c>
      <c r="L101" s="24">
        <v>0</v>
      </c>
      <c r="M101" s="24">
        <v>0</v>
      </c>
      <c r="N101" s="18" t="str">
        <f t="shared" si="10"/>
        <v xml:space="preserve"> </v>
      </c>
      <c r="O101" s="24">
        <v>0</v>
      </c>
      <c r="P101" s="19">
        <f t="shared" si="11"/>
        <v>-25000</v>
      </c>
    </row>
    <row r="102" spans="1:16" x14ac:dyDescent="0.3">
      <c r="A102" s="22" t="s">
        <v>209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450</v>
      </c>
      <c r="E102" s="23" t="s">
        <v>266</v>
      </c>
      <c r="F102" s="24">
        <v>466400</v>
      </c>
      <c r="G102" s="24">
        <v>0</v>
      </c>
      <c r="H102" s="24">
        <v>466400</v>
      </c>
      <c r="I102" s="24">
        <v>233200</v>
      </c>
      <c r="J102" s="18">
        <f t="shared" si="9"/>
        <v>0.5</v>
      </c>
      <c r="K102" s="24">
        <v>233200</v>
      </c>
      <c r="L102" s="24">
        <v>0</v>
      </c>
      <c r="M102" s="24">
        <v>233200</v>
      </c>
      <c r="N102" s="18">
        <f t="shared" si="10"/>
        <v>1</v>
      </c>
      <c r="O102" s="24">
        <v>0</v>
      </c>
      <c r="P102" s="19">
        <f t="shared" si="11"/>
        <v>-233200</v>
      </c>
    </row>
    <row r="103" spans="1:16" x14ac:dyDescent="0.3">
      <c r="A103" s="22" t="s">
        <v>292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450</v>
      </c>
      <c r="E103" s="23" t="s">
        <v>293</v>
      </c>
      <c r="F103" s="24">
        <v>0</v>
      </c>
      <c r="G103" s="24">
        <v>24000</v>
      </c>
      <c r="H103" s="24">
        <v>24000</v>
      </c>
      <c r="I103" s="24">
        <v>24000</v>
      </c>
      <c r="J103" s="18">
        <f t="shared" si="9"/>
        <v>1</v>
      </c>
      <c r="K103" s="24">
        <v>24000</v>
      </c>
      <c r="L103" s="24">
        <v>0</v>
      </c>
      <c r="M103" s="24">
        <v>24000</v>
      </c>
      <c r="N103" s="18">
        <f t="shared" si="10"/>
        <v>1</v>
      </c>
      <c r="O103" s="24">
        <v>0</v>
      </c>
      <c r="P103" s="19">
        <f t="shared" si="11"/>
        <v>0</v>
      </c>
    </row>
    <row r="104" spans="1:16" x14ac:dyDescent="0.3">
      <c r="A104" s="22" t="s">
        <v>168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450</v>
      </c>
      <c r="E104" s="23" t="s">
        <v>267</v>
      </c>
      <c r="F104" s="24">
        <v>38715</v>
      </c>
      <c r="G104" s="24">
        <v>0</v>
      </c>
      <c r="H104" s="24">
        <v>38715</v>
      </c>
      <c r="I104" s="24">
        <v>0</v>
      </c>
      <c r="J104" s="18">
        <f t="shared" si="9"/>
        <v>0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-38715</v>
      </c>
    </row>
    <row r="105" spans="1:16" x14ac:dyDescent="0.3">
      <c r="A105" s="22" t="s">
        <v>241</v>
      </c>
      <c r="B105" s="14" t="str">
        <f t="shared" si="6"/>
        <v>4</v>
      </c>
      <c r="C105" s="14" t="str">
        <f t="shared" si="7"/>
        <v>45</v>
      </c>
      <c r="D105" s="14" t="str">
        <f t="shared" si="8"/>
        <v>450</v>
      </c>
      <c r="E105" s="23" t="s">
        <v>242</v>
      </c>
      <c r="F105" s="24">
        <v>0</v>
      </c>
      <c r="G105" s="24">
        <v>21250</v>
      </c>
      <c r="H105" s="24">
        <v>21250</v>
      </c>
      <c r="I105" s="24">
        <v>6250</v>
      </c>
      <c r="J105" s="18">
        <f t="shared" si="9"/>
        <v>0.29411764705882354</v>
      </c>
      <c r="K105" s="24">
        <v>6250</v>
      </c>
      <c r="L105" s="24">
        <v>0</v>
      </c>
      <c r="M105" s="24">
        <v>6250</v>
      </c>
      <c r="N105" s="18">
        <f t="shared" si="10"/>
        <v>1</v>
      </c>
      <c r="O105" s="24">
        <v>0</v>
      </c>
      <c r="P105" s="19">
        <f t="shared" si="11"/>
        <v>-15000</v>
      </c>
    </row>
    <row r="106" spans="1:16" x14ac:dyDescent="0.3">
      <c r="A106" s="22" t="s">
        <v>294</v>
      </c>
      <c r="B106" s="14" t="str">
        <f t="shared" si="6"/>
        <v>4</v>
      </c>
      <c r="C106" s="14" t="str">
        <f t="shared" si="7"/>
        <v>45</v>
      </c>
      <c r="D106" s="14" t="str">
        <f t="shared" si="8"/>
        <v>451</v>
      </c>
      <c r="E106" s="23" t="s">
        <v>295</v>
      </c>
      <c r="F106" s="24">
        <v>0</v>
      </c>
      <c r="G106" s="24">
        <v>0</v>
      </c>
      <c r="H106" s="24">
        <v>0</v>
      </c>
      <c r="I106" s="24">
        <v>0</v>
      </c>
      <c r="J106" s="18" t="str">
        <f t="shared" si="9"/>
        <v xml:space="preserve"> 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0</v>
      </c>
    </row>
    <row r="107" spans="1:16" x14ac:dyDescent="0.3">
      <c r="A107" s="22" t="s">
        <v>296</v>
      </c>
      <c r="B107" s="14" t="str">
        <f t="shared" si="6"/>
        <v>4</v>
      </c>
      <c r="C107" s="14" t="str">
        <f t="shared" si="7"/>
        <v>45</v>
      </c>
      <c r="D107" s="14" t="str">
        <f t="shared" si="8"/>
        <v>451</v>
      </c>
      <c r="E107" s="23" t="s">
        <v>297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 x14ac:dyDescent="0.3">
      <c r="A108" s="22" t="s">
        <v>298</v>
      </c>
      <c r="B108" s="14" t="str">
        <f t="shared" si="6"/>
        <v>4</v>
      </c>
      <c r="C108" s="14" t="str">
        <f t="shared" si="7"/>
        <v>45</v>
      </c>
      <c r="D108" s="14" t="str">
        <f t="shared" si="8"/>
        <v>451</v>
      </c>
      <c r="E108" s="23" t="s">
        <v>299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 x14ac:dyDescent="0.3">
      <c r="A109" s="22" t="s">
        <v>300</v>
      </c>
      <c r="B109" s="14" t="str">
        <f t="shared" ref="B109:B120" si="12">LEFT(A109,1)</f>
        <v>4</v>
      </c>
      <c r="C109" s="14" t="str">
        <f t="shared" ref="C109:C120" si="13">LEFT(A109,2)</f>
        <v>45</v>
      </c>
      <c r="D109" s="14" t="str">
        <f t="shared" ref="D109:D120" si="14">LEFT(A109,3)</f>
        <v>451</v>
      </c>
      <c r="E109" s="23" t="s">
        <v>301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3">
      <c r="A110" s="22" t="s">
        <v>302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303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ref="J110:J159" si="15">IF(H110=0," ",I110/H110)</f>
        <v xml:space="preserve"> </v>
      </c>
      <c r="K110" s="24">
        <v>0</v>
      </c>
      <c r="L110" s="24">
        <v>0</v>
      </c>
      <c r="M110" s="24">
        <v>0</v>
      </c>
      <c r="N110" s="18" t="str">
        <f t="shared" ref="N110:N159" si="16">IF(I110=0," ",M110/I110)</f>
        <v xml:space="preserve"> </v>
      </c>
      <c r="O110" s="24">
        <v>0</v>
      </c>
      <c r="P110" s="19">
        <f t="shared" si="11"/>
        <v>0</v>
      </c>
    </row>
    <row r="111" spans="1:16" x14ac:dyDescent="0.3">
      <c r="A111" s="22" t="s">
        <v>304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305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15"/>
        <v xml:space="preserve"> </v>
      </c>
      <c r="K111" s="24">
        <v>0</v>
      </c>
      <c r="L111" s="24">
        <v>0</v>
      </c>
      <c r="M111" s="24">
        <v>0</v>
      </c>
      <c r="N111" s="18" t="str">
        <f t="shared" si="16"/>
        <v xml:space="preserve"> </v>
      </c>
      <c r="O111" s="24">
        <v>0</v>
      </c>
      <c r="P111" s="19">
        <f t="shared" si="11"/>
        <v>0</v>
      </c>
    </row>
    <row r="112" spans="1:16" x14ac:dyDescent="0.3">
      <c r="A112" s="22" t="s">
        <v>306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307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15"/>
        <v xml:space="preserve"> </v>
      </c>
      <c r="K112" s="24">
        <v>0</v>
      </c>
      <c r="L112" s="24">
        <v>0</v>
      </c>
      <c r="M112" s="24">
        <v>0</v>
      </c>
      <c r="N112" s="18" t="str">
        <f t="shared" si="16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308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309</v>
      </c>
      <c r="F113" s="24">
        <v>0</v>
      </c>
      <c r="G113" s="24">
        <v>0</v>
      </c>
      <c r="H113" s="24">
        <v>0</v>
      </c>
      <c r="I113" s="24">
        <v>0</v>
      </c>
      <c r="J113" s="18" t="str">
        <f t="shared" si="15"/>
        <v xml:space="preserve"> </v>
      </c>
      <c r="K113" s="24">
        <v>0</v>
      </c>
      <c r="L113" s="24">
        <v>0</v>
      </c>
      <c r="M113" s="24">
        <v>0</v>
      </c>
      <c r="N113" s="18" t="str">
        <f t="shared" si="16"/>
        <v xml:space="preserve"> </v>
      </c>
      <c r="O113" s="24">
        <v>0</v>
      </c>
      <c r="P113" s="19">
        <f t="shared" si="11"/>
        <v>0</v>
      </c>
    </row>
    <row r="114" spans="1:16" x14ac:dyDescent="0.3">
      <c r="A114" s="22" t="s">
        <v>310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311</v>
      </c>
      <c r="F114" s="24">
        <v>0</v>
      </c>
      <c r="G114" s="24">
        <v>0</v>
      </c>
      <c r="H114" s="24">
        <v>0</v>
      </c>
      <c r="I114" s="24">
        <v>0</v>
      </c>
      <c r="J114" s="18" t="str">
        <f t="shared" si="15"/>
        <v xml:space="preserve"> </v>
      </c>
      <c r="K114" s="24">
        <v>0</v>
      </c>
      <c r="L114" s="24">
        <v>0</v>
      </c>
      <c r="M114" s="24">
        <v>0</v>
      </c>
      <c r="N114" s="18" t="str">
        <f t="shared" si="16"/>
        <v xml:space="preserve"> </v>
      </c>
      <c r="O114" s="24">
        <v>0</v>
      </c>
      <c r="P114" s="19">
        <f t="shared" si="11"/>
        <v>0</v>
      </c>
    </row>
    <row r="115" spans="1:16" x14ac:dyDescent="0.3">
      <c r="A115" s="22" t="s">
        <v>312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313</v>
      </c>
      <c r="F115" s="24">
        <v>0</v>
      </c>
      <c r="G115" s="24">
        <v>0</v>
      </c>
      <c r="H115" s="24">
        <v>0</v>
      </c>
      <c r="I115" s="24">
        <v>0</v>
      </c>
      <c r="J115" s="18" t="str">
        <f t="shared" si="15"/>
        <v xml:space="preserve"> </v>
      </c>
      <c r="K115" s="24">
        <v>0</v>
      </c>
      <c r="L115" s="24">
        <v>0</v>
      </c>
      <c r="M115" s="24">
        <v>0</v>
      </c>
      <c r="N115" s="18" t="str">
        <f t="shared" si="16"/>
        <v xml:space="preserve"> </v>
      </c>
      <c r="O115" s="24">
        <v>0</v>
      </c>
      <c r="P115" s="19">
        <f t="shared" si="11"/>
        <v>0</v>
      </c>
    </row>
    <row r="116" spans="1:16" x14ac:dyDescent="0.3">
      <c r="A116" s="22" t="s">
        <v>314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315</v>
      </c>
      <c r="F116" s="24">
        <v>0</v>
      </c>
      <c r="G116" s="24">
        <v>0</v>
      </c>
      <c r="H116" s="24">
        <v>0</v>
      </c>
      <c r="I116" s="24">
        <v>0</v>
      </c>
      <c r="J116" s="18" t="str">
        <f t="shared" si="15"/>
        <v xml:space="preserve"> </v>
      </c>
      <c r="K116" s="24">
        <v>0</v>
      </c>
      <c r="L116" s="24">
        <v>0</v>
      </c>
      <c r="M116" s="24">
        <v>0</v>
      </c>
      <c r="N116" s="18" t="str">
        <f t="shared" si="16"/>
        <v xml:space="preserve"> </v>
      </c>
      <c r="O116" s="24">
        <v>0</v>
      </c>
      <c r="P116" s="19">
        <f t="shared" si="11"/>
        <v>0</v>
      </c>
    </row>
    <row r="117" spans="1:16" x14ac:dyDescent="0.3">
      <c r="A117" s="22" t="s">
        <v>316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317</v>
      </c>
      <c r="F117" s="24">
        <v>0</v>
      </c>
      <c r="G117" s="24">
        <v>0</v>
      </c>
      <c r="H117" s="24">
        <v>0</v>
      </c>
      <c r="I117" s="24">
        <v>84018.4</v>
      </c>
      <c r="J117" s="18" t="str">
        <f t="shared" si="15"/>
        <v xml:space="preserve"> </v>
      </c>
      <c r="K117" s="24">
        <v>84018.4</v>
      </c>
      <c r="L117" s="24">
        <v>0</v>
      </c>
      <c r="M117" s="24">
        <v>84018.4</v>
      </c>
      <c r="N117" s="18">
        <f t="shared" si="16"/>
        <v>1</v>
      </c>
      <c r="O117" s="24">
        <v>0</v>
      </c>
      <c r="P117" s="19">
        <f t="shared" si="11"/>
        <v>84018.4</v>
      </c>
    </row>
    <row r="118" spans="1:16" x14ac:dyDescent="0.3">
      <c r="A118" s="22" t="s">
        <v>318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319</v>
      </c>
      <c r="F118" s="24">
        <v>0</v>
      </c>
      <c r="G118" s="24">
        <v>0</v>
      </c>
      <c r="H118" s="24">
        <v>0</v>
      </c>
      <c r="I118" s="24">
        <v>78861.41</v>
      </c>
      <c r="J118" s="18" t="str">
        <f t="shared" si="15"/>
        <v xml:space="preserve"> </v>
      </c>
      <c r="K118" s="24">
        <v>78861.41</v>
      </c>
      <c r="L118" s="24">
        <v>0</v>
      </c>
      <c r="M118" s="24">
        <v>78861.41</v>
      </c>
      <c r="N118" s="18">
        <f t="shared" si="16"/>
        <v>1</v>
      </c>
      <c r="O118" s="24">
        <v>0</v>
      </c>
      <c r="P118" s="19">
        <f t="shared" si="11"/>
        <v>78861.41</v>
      </c>
    </row>
    <row r="119" spans="1:16" x14ac:dyDescent="0.3">
      <c r="A119" s="22" t="s">
        <v>320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321</v>
      </c>
      <c r="F119" s="24">
        <v>0</v>
      </c>
      <c r="G119" s="24">
        <v>0</v>
      </c>
      <c r="H119" s="24">
        <v>0</v>
      </c>
      <c r="I119" s="24">
        <v>87512.03</v>
      </c>
      <c r="J119" s="18" t="str">
        <f t="shared" si="15"/>
        <v xml:space="preserve"> </v>
      </c>
      <c r="K119" s="24">
        <v>87512.03</v>
      </c>
      <c r="L119" s="24">
        <v>0</v>
      </c>
      <c r="M119" s="24">
        <v>87512.03</v>
      </c>
      <c r="N119" s="18">
        <f t="shared" si="16"/>
        <v>1</v>
      </c>
      <c r="O119" s="24">
        <v>0</v>
      </c>
      <c r="P119" s="19">
        <f t="shared" si="11"/>
        <v>87512.03</v>
      </c>
    </row>
    <row r="120" spans="1:16" x14ac:dyDescent="0.3">
      <c r="A120" s="22" t="s">
        <v>322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323</v>
      </c>
      <c r="F120" s="24">
        <v>0</v>
      </c>
      <c r="G120" s="24">
        <v>400000</v>
      </c>
      <c r="H120" s="24">
        <v>400000</v>
      </c>
      <c r="I120" s="24">
        <v>200000</v>
      </c>
      <c r="J120" s="18">
        <f t="shared" si="15"/>
        <v>0.5</v>
      </c>
      <c r="K120" s="24">
        <v>200000</v>
      </c>
      <c r="L120" s="24">
        <v>0</v>
      </c>
      <c r="M120" s="24">
        <v>200000</v>
      </c>
      <c r="N120" s="18">
        <f t="shared" si="16"/>
        <v>1</v>
      </c>
      <c r="O120" s="24">
        <v>0</v>
      </c>
      <c r="P120" s="19">
        <f t="shared" si="11"/>
        <v>-200000</v>
      </c>
    </row>
    <row r="121" spans="1:16" x14ac:dyDescent="0.3">
      <c r="A121" s="22" t="s">
        <v>324</v>
      </c>
      <c r="B121" s="14" t="str">
        <f t="shared" ref="B121:B152" si="17">LEFT(A121,1)</f>
        <v>4</v>
      </c>
      <c r="C121" s="14" t="str">
        <f t="shared" ref="C121:C152" si="18">LEFT(A121,2)</f>
        <v>45</v>
      </c>
      <c r="D121" s="14" t="str">
        <f t="shared" ref="D121:D152" si="19">LEFT(A121,3)</f>
        <v>451</v>
      </c>
      <c r="E121" s="23" t="s">
        <v>325</v>
      </c>
      <c r="F121" s="24">
        <v>0</v>
      </c>
      <c r="G121" s="24">
        <v>400000</v>
      </c>
      <c r="H121" s="24">
        <v>400000</v>
      </c>
      <c r="I121" s="24">
        <v>200000</v>
      </c>
      <c r="J121" s="18">
        <f t="shared" si="15"/>
        <v>0.5</v>
      </c>
      <c r="K121" s="24">
        <v>200000</v>
      </c>
      <c r="L121" s="24">
        <v>0</v>
      </c>
      <c r="M121" s="24">
        <v>200000</v>
      </c>
      <c r="N121" s="18">
        <f t="shared" si="16"/>
        <v>1</v>
      </c>
      <c r="O121" s="24">
        <v>0</v>
      </c>
      <c r="P121" s="19">
        <f t="shared" si="11"/>
        <v>-200000</v>
      </c>
    </row>
    <row r="122" spans="1:16" x14ac:dyDescent="0.3">
      <c r="A122" s="22" t="s">
        <v>326</v>
      </c>
      <c r="B122" s="14" t="str">
        <f t="shared" si="17"/>
        <v>4</v>
      </c>
      <c r="C122" s="14" t="str">
        <f t="shared" si="18"/>
        <v>45</v>
      </c>
      <c r="D122" s="14" t="str">
        <f t="shared" si="19"/>
        <v>451</v>
      </c>
      <c r="E122" s="23" t="s">
        <v>327</v>
      </c>
      <c r="F122" s="24">
        <v>0</v>
      </c>
      <c r="G122" s="24">
        <v>0</v>
      </c>
      <c r="H122" s="24">
        <v>0</v>
      </c>
      <c r="I122" s="24">
        <v>0</v>
      </c>
      <c r="J122" s="18" t="str">
        <f t="shared" si="15"/>
        <v xml:space="preserve"> </v>
      </c>
      <c r="K122" s="24">
        <v>0</v>
      </c>
      <c r="L122" s="24">
        <v>0</v>
      </c>
      <c r="M122" s="24">
        <v>0</v>
      </c>
      <c r="N122" s="18" t="str">
        <f t="shared" si="16"/>
        <v xml:space="preserve"> </v>
      </c>
      <c r="O122" s="24">
        <v>0</v>
      </c>
      <c r="P122" s="19">
        <f t="shared" si="11"/>
        <v>0</v>
      </c>
    </row>
    <row r="123" spans="1:16" x14ac:dyDescent="0.3">
      <c r="A123" s="22" t="s">
        <v>328</v>
      </c>
      <c r="B123" s="14" t="str">
        <f t="shared" si="17"/>
        <v>4</v>
      </c>
      <c r="C123" s="14" t="str">
        <f t="shared" si="18"/>
        <v>45</v>
      </c>
      <c r="D123" s="14" t="str">
        <f t="shared" si="19"/>
        <v>451</v>
      </c>
      <c r="E123" s="23" t="s">
        <v>329</v>
      </c>
      <c r="F123" s="24">
        <v>0</v>
      </c>
      <c r="G123" s="24">
        <v>400000</v>
      </c>
      <c r="H123" s="24">
        <v>400000</v>
      </c>
      <c r="I123" s="24">
        <v>200000</v>
      </c>
      <c r="J123" s="18">
        <f t="shared" si="15"/>
        <v>0.5</v>
      </c>
      <c r="K123" s="24">
        <v>200000</v>
      </c>
      <c r="L123" s="24">
        <v>0</v>
      </c>
      <c r="M123" s="24">
        <v>200000</v>
      </c>
      <c r="N123" s="18">
        <f t="shared" si="16"/>
        <v>1</v>
      </c>
      <c r="O123" s="24">
        <v>0</v>
      </c>
      <c r="P123" s="19">
        <f t="shared" si="11"/>
        <v>-200000</v>
      </c>
    </row>
    <row r="124" spans="1:16" x14ac:dyDescent="0.3">
      <c r="A124" s="22" t="s">
        <v>330</v>
      </c>
      <c r="B124" s="14" t="str">
        <f t="shared" si="17"/>
        <v>4</v>
      </c>
      <c r="C124" s="14" t="str">
        <f t="shared" si="18"/>
        <v>45</v>
      </c>
      <c r="D124" s="14" t="str">
        <f t="shared" si="19"/>
        <v>451</v>
      </c>
      <c r="E124" s="23" t="s">
        <v>331</v>
      </c>
      <c r="F124" s="24">
        <v>0</v>
      </c>
      <c r="G124" s="24">
        <v>0</v>
      </c>
      <c r="H124" s="24">
        <v>0</v>
      </c>
      <c r="I124" s="24">
        <v>5208</v>
      </c>
      <c r="J124" s="18" t="str">
        <f t="shared" si="15"/>
        <v xml:space="preserve"> </v>
      </c>
      <c r="K124" s="24">
        <v>5208</v>
      </c>
      <c r="L124" s="24">
        <v>0</v>
      </c>
      <c r="M124" s="24">
        <v>5208</v>
      </c>
      <c r="N124" s="18">
        <f t="shared" si="16"/>
        <v>1</v>
      </c>
      <c r="O124" s="24">
        <v>0</v>
      </c>
      <c r="P124" s="19">
        <f t="shared" si="11"/>
        <v>5208</v>
      </c>
    </row>
    <row r="125" spans="1:16" x14ac:dyDescent="0.3">
      <c r="A125" s="22" t="s">
        <v>218</v>
      </c>
      <c r="B125" s="14" t="str">
        <f t="shared" si="17"/>
        <v>4</v>
      </c>
      <c r="C125" s="14" t="str">
        <f t="shared" si="18"/>
        <v>45</v>
      </c>
      <c r="D125" s="14" t="str">
        <f t="shared" si="19"/>
        <v>451</v>
      </c>
      <c r="E125" s="23" t="s">
        <v>268</v>
      </c>
      <c r="F125" s="24">
        <v>30000</v>
      </c>
      <c r="G125" s="24">
        <v>0</v>
      </c>
      <c r="H125" s="24">
        <v>30000</v>
      </c>
      <c r="I125" s="24">
        <v>244.85</v>
      </c>
      <c r="J125" s="18">
        <f t="shared" si="15"/>
        <v>8.161666666666666E-3</v>
      </c>
      <c r="K125" s="24">
        <v>244.85</v>
      </c>
      <c r="L125" s="24">
        <v>0</v>
      </c>
      <c r="M125" s="24">
        <v>244.85</v>
      </c>
      <c r="N125" s="18">
        <f t="shared" si="16"/>
        <v>1</v>
      </c>
      <c r="O125" s="24">
        <v>0</v>
      </c>
      <c r="P125" s="19">
        <f t="shared" si="11"/>
        <v>-29755.15</v>
      </c>
    </row>
    <row r="126" spans="1:16" x14ac:dyDescent="0.3">
      <c r="A126" s="22" t="s">
        <v>243</v>
      </c>
      <c r="B126" s="14" t="str">
        <f t="shared" si="17"/>
        <v>4</v>
      </c>
      <c r="C126" s="14" t="str">
        <f t="shared" si="18"/>
        <v>45</v>
      </c>
      <c r="D126" s="14" t="str">
        <f t="shared" si="19"/>
        <v>451</v>
      </c>
      <c r="E126" s="23" t="s">
        <v>269</v>
      </c>
      <c r="F126" s="24">
        <v>164164</v>
      </c>
      <c r="G126" s="24">
        <v>0</v>
      </c>
      <c r="H126" s="24">
        <v>164164</v>
      </c>
      <c r="I126" s="24">
        <v>0</v>
      </c>
      <c r="J126" s="18">
        <f t="shared" si="15"/>
        <v>0</v>
      </c>
      <c r="K126" s="24">
        <v>0</v>
      </c>
      <c r="L126" s="24">
        <v>0</v>
      </c>
      <c r="M126" s="24">
        <v>0</v>
      </c>
      <c r="N126" s="18" t="str">
        <f t="shared" si="16"/>
        <v xml:space="preserve"> </v>
      </c>
      <c r="O126" s="24">
        <v>0</v>
      </c>
      <c r="P126" s="19">
        <f t="shared" si="11"/>
        <v>-164164</v>
      </c>
    </row>
    <row r="127" spans="1:16" x14ac:dyDescent="0.3">
      <c r="A127" s="22" t="s">
        <v>244</v>
      </c>
      <c r="B127" s="14" t="str">
        <f t="shared" si="17"/>
        <v>4</v>
      </c>
      <c r="C127" s="14" t="str">
        <f t="shared" si="18"/>
        <v>45</v>
      </c>
      <c r="D127" s="14" t="str">
        <f t="shared" si="19"/>
        <v>451</v>
      </c>
      <c r="E127" s="23" t="s">
        <v>270</v>
      </c>
      <c r="F127" s="24">
        <v>215863</v>
      </c>
      <c r="G127" s="24">
        <v>0</v>
      </c>
      <c r="H127" s="24">
        <v>215863</v>
      </c>
      <c r="I127" s="24">
        <v>0</v>
      </c>
      <c r="J127" s="18">
        <f t="shared" si="15"/>
        <v>0</v>
      </c>
      <c r="K127" s="24">
        <v>0</v>
      </c>
      <c r="L127" s="24">
        <v>0</v>
      </c>
      <c r="M127" s="24">
        <v>0</v>
      </c>
      <c r="N127" s="18" t="str">
        <f t="shared" si="16"/>
        <v xml:space="preserve"> </v>
      </c>
      <c r="O127" s="24">
        <v>0</v>
      </c>
      <c r="P127" s="19">
        <f t="shared" si="11"/>
        <v>-215863</v>
      </c>
    </row>
    <row r="128" spans="1:16" x14ac:dyDescent="0.3">
      <c r="A128" s="22" t="s">
        <v>245</v>
      </c>
      <c r="B128" s="14" t="str">
        <f t="shared" si="17"/>
        <v>4</v>
      </c>
      <c r="C128" s="14" t="str">
        <f t="shared" si="18"/>
        <v>45</v>
      </c>
      <c r="D128" s="14" t="str">
        <f t="shared" si="19"/>
        <v>451</v>
      </c>
      <c r="E128" s="23" t="s">
        <v>271</v>
      </c>
      <c r="F128" s="24">
        <v>215863</v>
      </c>
      <c r="G128" s="24">
        <v>0</v>
      </c>
      <c r="H128" s="24">
        <v>215863</v>
      </c>
      <c r="I128" s="24">
        <v>0</v>
      </c>
      <c r="J128" s="18">
        <f t="shared" si="15"/>
        <v>0</v>
      </c>
      <c r="K128" s="24">
        <v>0</v>
      </c>
      <c r="L128" s="24">
        <v>0</v>
      </c>
      <c r="M128" s="24">
        <v>0</v>
      </c>
      <c r="N128" s="18" t="str">
        <f t="shared" si="16"/>
        <v xml:space="preserve"> </v>
      </c>
      <c r="O128" s="24">
        <v>0</v>
      </c>
      <c r="P128" s="19">
        <f t="shared" si="11"/>
        <v>-215863</v>
      </c>
    </row>
    <row r="129" spans="1:16" x14ac:dyDescent="0.3">
      <c r="A129" s="22" t="s">
        <v>272</v>
      </c>
      <c r="B129" s="14" t="str">
        <f t="shared" si="17"/>
        <v>4</v>
      </c>
      <c r="C129" s="14" t="str">
        <f t="shared" si="18"/>
        <v>45</v>
      </c>
      <c r="D129" s="14" t="str">
        <f t="shared" si="19"/>
        <v>451</v>
      </c>
      <c r="E129" s="23" t="s">
        <v>273</v>
      </c>
      <c r="F129" s="24">
        <v>0</v>
      </c>
      <c r="G129" s="24">
        <v>0</v>
      </c>
      <c r="H129" s="24">
        <v>0</v>
      </c>
      <c r="I129" s="24">
        <v>15605.56</v>
      </c>
      <c r="J129" s="18" t="str">
        <f t="shared" si="15"/>
        <v xml:space="preserve"> </v>
      </c>
      <c r="K129" s="24">
        <v>18000</v>
      </c>
      <c r="L129" s="24">
        <v>2394.44</v>
      </c>
      <c r="M129" s="24">
        <v>15605.56</v>
      </c>
      <c r="N129" s="18">
        <f t="shared" si="16"/>
        <v>1</v>
      </c>
      <c r="O129" s="24">
        <v>0</v>
      </c>
      <c r="P129" s="19">
        <f t="shared" si="11"/>
        <v>15605.56</v>
      </c>
    </row>
    <row r="130" spans="1:16" x14ac:dyDescent="0.3">
      <c r="A130" s="22" t="s">
        <v>246</v>
      </c>
      <c r="B130" s="14" t="str">
        <f t="shared" si="17"/>
        <v>4</v>
      </c>
      <c r="C130" s="14" t="str">
        <f t="shared" si="18"/>
        <v>45</v>
      </c>
      <c r="D130" s="14" t="str">
        <f t="shared" si="19"/>
        <v>451</v>
      </c>
      <c r="E130" s="23" t="s">
        <v>247</v>
      </c>
      <c r="F130" s="24">
        <v>0</v>
      </c>
      <c r="G130" s="24">
        <v>100000</v>
      </c>
      <c r="H130" s="24">
        <v>100000</v>
      </c>
      <c r="I130" s="24">
        <v>100000</v>
      </c>
      <c r="J130" s="18">
        <f t="shared" si="15"/>
        <v>1</v>
      </c>
      <c r="K130" s="24">
        <v>100000</v>
      </c>
      <c r="L130" s="24">
        <v>0</v>
      </c>
      <c r="M130" s="24">
        <v>100000</v>
      </c>
      <c r="N130" s="18">
        <f t="shared" si="16"/>
        <v>1</v>
      </c>
      <c r="O130" s="24">
        <v>0</v>
      </c>
      <c r="P130" s="19">
        <f t="shared" si="11"/>
        <v>0</v>
      </c>
    </row>
    <row r="131" spans="1:16" x14ac:dyDescent="0.3">
      <c r="A131" s="22" t="s">
        <v>248</v>
      </c>
      <c r="B131" s="14" t="str">
        <f t="shared" si="17"/>
        <v>4</v>
      </c>
      <c r="C131" s="14" t="str">
        <f t="shared" si="18"/>
        <v>45</v>
      </c>
      <c r="D131" s="14" t="str">
        <f t="shared" si="19"/>
        <v>451</v>
      </c>
      <c r="E131" s="23" t="s">
        <v>274</v>
      </c>
      <c r="F131" s="24">
        <v>0</v>
      </c>
      <c r="G131" s="24">
        <v>136757.76000000001</v>
      </c>
      <c r="H131" s="24">
        <v>136757.76000000001</v>
      </c>
      <c r="I131" s="24">
        <v>82054.66</v>
      </c>
      <c r="J131" s="18">
        <f t="shared" si="15"/>
        <v>0.60000002924879725</v>
      </c>
      <c r="K131" s="24">
        <v>82054.66</v>
      </c>
      <c r="L131" s="24">
        <v>0</v>
      </c>
      <c r="M131" s="24">
        <v>82054.66</v>
      </c>
      <c r="N131" s="18">
        <f t="shared" si="16"/>
        <v>1</v>
      </c>
      <c r="O131" s="24">
        <v>0</v>
      </c>
      <c r="P131" s="19">
        <f t="shared" si="11"/>
        <v>-54703.100000000006</v>
      </c>
    </row>
    <row r="132" spans="1:16" x14ac:dyDescent="0.3">
      <c r="A132" s="22" t="s">
        <v>332</v>
      </c>
      <c r="B132" s="14" t="str">
        <f t="shared" si="17"/>
        <v>4</v>
      </c>
      <c r="C132" s="14" t="str">
        <f t="shared" si="18"/>
        <v>45</v>
      </c>
      <c r="D132" s="14" t="str">
        <f t="shared" si="19"/>
        <v>451</v>
      </c>
      <c r="E132" s="23" t="s">
        <v>333</v>
      </c>
      <c r="F132" s="24">
        <v>0</v>
      </c>
      <c r="G132" s="24">
        <v>39269.93</v>
      </c>
      <c r="H132" s="24">
        <v>39269.93</v>
      </c>
      <c r="I132" s="24">
        <v>66131.100000000006</v>
      </c>
      <c r="J132" s="18">
        <f t="shared" si="15"/>
        <v>1.6840136969941124</v>
      </c>
      <c r="K132" s="24">
        <v>66131.100000000006</v>
      </c>
      <c r="L132" s="24">
        <v>0</v>
      </c>
      <c r="M132" s="24">
        <v>66131.100000000006</v>
      </c>
      <c r="N132" s="18">
        <f t="shared" si="16"/>
        <v>1</v>
      </c>
      <c r="O132" s="24">
        <v>0</v>
      </c>
      <c r="P132" s="19">
        <f t="shared" si="11"/>
        <v>26861.170000000006</v>
      </c>
    </row>
    <row r="133" spans="1:16" x14ac:dyDescent="0.3">
      <c r="A133" s="22" t="s">
        <v>334</v>
      </c>
      <c r="B133" s="14" t="str">
        <f t="shared" si="17"/>
        <v>4</v>
      </c>
      <c r="C133" s="14" t="str">
        <f t="shared" si="18"/>
        <v>45</v>
      </c>
      <c r="D133" s="14" t="str">
        <f t="shared" si="19"/>
        <v>451</v>
      </c>
      <c r="E133" s="23" t="s">
        <v>335</v>
      </c>
      <c r="F133" s="24">
        <v>0</v>
      </c>
      <c r="G133" s="24">
        <v>39269.93</v>
      </c>
      <c r="H133" s="24">
        <v>39269.93</v>
      </c>
      <c r="I133" s="24">
        <v>49598.22</v>
      </c>
      <c r="J133" s="18">
        <f t="shared" si="15"/>
        <v>1.2630075989440266</v>
      </c>
      <c r="K133" s="24">
        <v>49598.22</v>
      </c>
      <c r="L133" s="24">
        <v>0</v>
      </c>
      <c r="M133" s="24">
        <v>49598.22</v>
      </c>
      <c r="N133" s="18">
        <f t="shared" si="16"/>
        <v>1</v>
      </c>
      <c r="O133" s="24">
        <v>0</v>
      </c>
      <c r="P133" s="19">
        <f t="shared" si="11"/>
        <v>10328.290000000001</v>
      </c>
    </row>
    <row r="134" spans="1:16" x14ac:dyDescent="0.3">
      <c r="A134" s="22" t="s">
        <v>336</v>
      </c>
      <c r="B134" s="14" t="str">
        <f t="shared" si="17"/>
        <v>4</v>
      </c>
      <c r="C134" s="14" t="str">
        <f t="shared" si="18"/>
        <v>45</v>
      </c>
      <c r="D134" s="14" t="str">
        <f t="shared" si="19"/>
        <v>451</v>
      </c>
      <c r="E134" s="23" t="s">
        <v>337</v>
      </c>
      <c r="F134" s="24">
        <v>0</v>
      </c>
      <c r="G134" s="24">
        <v>29452.44</v>
      </c>
      <c r="H134" s="24">
        <v>29452.44</v>
      </c>
      <c r="I134" s="24">
        <v>37198.67</v>
      </c>
      <c r="J134" s="18">
        <f t="shared" si="15"/>
        <v>1.2630080903313954</v>
      </c>
      <c r="K134" s="24">
        <v>37198.67</v>
      </c>
      <c r="L134" s="24">
        <v>0</v>
      </c>
      <c r="M134" s="24">
        <v>37198.67</v>
      </c>
      <c r="N134" s="18">
        <f t="shared" si="16"/>
        <v>1</v>
      </c>
      <c r="O134" s="24">
        <v>0</v>
      </c>
      <c r="P134" s="19">
        <f t="shared" si="11"/>
        <v>7746.23</v>
      </c>
    </row>
    <row r="135" spans="1:16" x14ac:dyDescent="0.3">
      <c r="A135" s="22" t="s">
        <v>169</v>
      </c>
      <c r="B135" s="14" t="str">
        <f t="shared" si="17"/>
        <v>4</v>
      </c>
      <c r="C135" s="14" t="str">
        <f t="shared" si="18"/>
        <v>46</v>
      </c>
      <c r="D135" s="14" t="str">
        <f t="shared" si="19"/>
        <v>461</v>
      </c>
      <c r="E135" s="23" t="s">
        <v>170</v>
      </c>
      <c r="F135" s="24">
        <v>600000</v>
      </c>
      <c r="G135" s="24">
        <v>0</v>
      </c>
      <c r="H135" s="24">
        <v>600000</v>
      </c>
      <c r="I135" s="24">
        <v>600000</v>
      </c>
      <c r="J135" s="18">
        <f t="shared" si="15"/>
        <v>1</v>
      </c>
      <c r="K135" s="24">
        <v>600000</v>
      </c>
      <c r="L135" s="24">
        <v>0</v>
      </c>
      <c r="M135" s="24">
        <v>600000</v>
      </c>
      <c r="N135" s="18">
        <f t="shared" si="16"/>
        <v>1</v>
      </c>
      <c r="O135" s="24">
        <v>0</v>
      </c>
      <c r="P135" s="19">
        <f t="shared" ref="P135:P159" si="20">I135-H135</f>
        <v>0</v>
      </c>
    </row>
    <row r="136" spans="1:16" x14ac:dyDescent="0.3">
      <c r="A136" s="22" t="s">
        <v>338</v>
      </c>
      <c r="B136" s="14" t="str">
        <f t="shared" si="17"/>
        <v>4</v>
      </c>
      <c r="C136" s="14" t="str">
        <f t="shared" si="18"/>
        <v>46</v>
      </c>
      <c r="D136" s="14" t="str">
        <f t="shared" si="19"/>
        <v>463</v>
      </c>
      <c r="E136" s="23" t="s">
        <v>339</v>
      </c>
      <c r="F136" s="24">
        <v>0</v>
      </c>
      <c r="G136" s="24">
        <v>0</v>
      </c>
      <c r="H136" s="24">
        <v>0</v>
      </c>
      <c r="I136" s="24">
        <v>179012.07</v>
      </c>
      <c r="J136" s="18" t="str">
        <f t="shared" si="15"/>
        <v xml:space="preserve"> </v>
      </c>
      <c r="K136" s="24">
        <v>179012.07</v>
      </c>
      <c r="L136" s="24">
        <v>0</v>
      </c>
      <c r="M136" s="24">
        <v>179012.07</v>
      </c>
      <c r="N136" s="18">
        <f t="shared" si="16"/>
        <v>1</v>
      </c>
      <c r="O136" s="24">
        <v>0</v>
      </c>
      <c r="P136" s="19">
        <f t="shared" si="20"/>
        <v>179012.07</v>
      </c>
    </row>
    <row r="137" spans="1:16" x14ac:dyDescent="0.3">
      <c r="A137" s="22" t="s">
        <v>340</v>
      </c>
      <c r="B137" s="14" t="str">
        <f t="shared" si="17"/>
        <v>4</v>
      </c>
      <c r="C137" s="14" t="str">
        <f t="shared" si="18"/>
        <v>46</v>
      </c>
      <c r="D137" s="14" t="str">
        <f t="shared" si="19"/>
        <v>466</v>
      </c>
      <c r="E137" s="23" t="s">
        <v>341</v>
      </c>
      <c r="F137" s="24">
        <v>0</v>
      </c>
      <c r="G137" s="24">
        <v>0</v>
      </c>
      <c r="H137" s="24">
        <v>0</v>
      </c>
      <c r="I137" s="24">
        <v>0</v>
      </c>
      <c r="J137" s="18" t="str">
        <f t="shared" si="15"/>
        <v xml:space="preserve"> </v>
      </c>
      <c r="K137" s="24">
        <v>0</v>
      </c>
      <c r="L137" s="24">
        <v>0</v>
      </c>
      <c r="M137" s="24">
        <v>0</v>
      </c>
      <c r="N137" s="18" t="str">
        <f t="shared" si="16"/>
        <v xml:space="preserve"> </v>
      </c>
      <c r="O137" s="24">
        <v>0</v>
      </c>
      <c r="P137" s="19">
        <f t="shared" si="20"/>
        <v>0</v>
      </c>
    </row>
    <row r="138" spans="1:16" x14ac:dyDescent="0.3">
      <c r="A138" s="22" t="s">
        <v>171</v>
      </c>
      <c r="B138" s="14" t="str">
        <f t="shared" si="17"/>
        <v>4</v>
      </c>
      <c r="C138" s="14" t="str">
        <f t="shared" si="18"/>
        <v>47</v>
      </c>
      <c r="D138" s="14" t="str">
        <f t="shared" si="19"/>
        <v>470</v>
      </c>
      <c r="E138" s="23" t="s">
        <v>172</v>
      </c>
      <c r="F138" s="24">
        <v>100000</v>
      </c>
      <c r="G138" s="24">
        <v>0</v>
      </c>
      <c r="H138" s="24">
        <v>100000</v>
      </c>
      <c r="I138" s="24">
        <v>100000</v>
      </c>
      <c r="J138" s="18">
        <f t="shared" si="15"/>
        <v>1</v>
      </c>
      <c r="K138" s="24">
        <v>100000</v>
      </c>
      <c r="L138" s="24">
        <v>0</v>
      </c>
      <c r="M138" s="24">
        <v>100000</v>
      </c>
      <c r="N138" s="18">
        <f t="shared" si="16"/>
        <v>1</v>
      </c>
      <c r="O138" s="24">
        <v>0</v>
      </c>
      <c r="P138" s="19">
        <f t="shared" si="20"/>
        <v>0</v>
      </c>
    </row>
    <row r="139" spans="1:16" x14ac:dyDescent="0.3">
      <c r="A139" s="22" t="s">
        <v>173</v>
      </c>
      <c r="B139" s="14" t="str">
        <f t="shared" si="17"/>
        <v>4</v>
      </c>
      <c r="C139" s="14" t="str">
        <f t="shared" si="18"/>
        <v>49</v>
      </c>
      <c r="D139" s="14" t="str">
        <f t="shared" si="19"/>
        <v>490</v>
      </c>
      <c r="E139" s="23" t="s">
        <v>174</v>
      </c>
      <c r="F139" s="24">
        <v>57800</v>
      </c>
      <c r="G139" s="24">
        <v>0</v>
      </c>
      <c r="H139" s="24">
        <v>57800</v>
      </c>
      <c r="I139" s="24">
        <v>0</v>
      </c>
      <c r="J139" s="18">
        <f t="shared" si="15"/>
        <v>0</v>
      </c>
      <c r="K139" s="24">
        <v>0</v>
      </c>
      <c r="L139" s="24">
        <v>0</v>
      </c>
      <c r="M139" s="24">
        <v>0</v>
      </c>
      <c r="N139" s="18" t="str">
        <f t="shared" si="16"/>
        <v xml:space="preserve"> </v>
      </c>
      <c r="O139" s="24">
        <v>0</v>
      </c>
      <c r="P139" s="19">
        <f t="shared" si="20"/>
        <v>-57800</v>
      </c>
    </row>
    <row r="140" spans="1:16" x14ac:dyDescent="0.3">
      <c r="A140" s="22" t="s">
        <v>342</v>
      </c>
      <c r="B140" s="14" t="str">
        <f t="shared" si="17"/>
        <v>4</v>
      </c>
      <c r="C140" s="14" t="str">
        <f t="shared" si="18"/>
        <v>49</v>
      </c>
      <c r="D140" s="14" t="str">
        <f t="shared" si="19"/>
        <v>490</v>
      </c>
      <c r="E140" s="23" t="s">
        <v>343</v>
      </c>
      <c r="F140" s="24">
        <v>0</v>
      </c>
      <c r="G140" s="24">
        <v>0</v>
      </c>
      <c r="H140" s="24">
        <v>0</v>
      </c>
      <c r="I140" s="24">
        <v>0</v>
      </c>
      <c r="J140" s="18" t="str">
        <f t="shared" si="15"/>
        <v xml:space="preserve"> </v>
      </c>
      <c r="K140" s="24">
        <v>0</v>
      </c>
      <c r="L140" s="24">
        <v>0</v>
      </c>
      <c r="M140" s="24">
        <v>0</v>
      </c>
      <c r="N140" s="18" t="str">
        <f t="shared" si="16"/>
        <v xml:space="preserve"> </v>
      </c>
      <c r="O140" s="24">
        <v>0</v>
      </c>
      <c r="P140" s="19">
        <f t="shared" si="20"/>
        <v>0</v>
      </c>
    </row>
    <row r="141" spans="1:16" x14ac:dyDescent="0.3">
      <c r="A141" s="22" t="s">
        <v>380</v>
      </c>
      <c r="B141" s="14" t="str">
        <f t="shared" si="17"/>
        <v>4</v>
      </c>
      <c r="C141" s="14" t="str">
        <f t="shared" si="18"/>
        <v>49</v>
      </c>
      <c r="D141" s="14" t="str">
        <f t="shared" si="19"/>
        <v>490</v>
      </c>
      <c r="E141" s="23" t="s">
        <v>381</v>
      </c>
      <c r="F141" s="24">
        <v>0</v>
      </c>
      <c r="G141" s="24">
        <v>0</v>
      </c>
      <c r="H141" s="24">
        <v>0</v>
      </c>
      <c r="I141" s="24">
        <v>0</v>
      </c>
      <c r="J141" s="18" t="str">
        <f t="shared" si="15"/>
        <v xml:space="preserve"> </v>
      </c>
      <c r="K141" s="24">
        <v>0</v>
      </c>
      <c r="L141" s="24">
        <v>0</v>
      </c>
      <c r="M141" s="24">
        <v>0</v>
      </c>
      <c r="N141" s="18" t="str">
        <f t="shared" si="16"/>
        <v xml:space="preserve"> </v>
      </c>
      <c r="O141" s="24">
        <v>0</v>
      </c>
      <c r="P141" s="19">
        <f t="shared" si="20"/>
        <v>0</v>
      </c>
    </row>
    <row r="142" spans="1:16" x14ac:dyDescent="0.3">
      <c r="A142" s="22" t="s">
        <v>344</v>
      </c>
      <c r="B142" s="14" t="str">
        <f t="shared" si="17"/>
        <v>4</v>
      </c>
      <c r="C142" s="14" t="str">
        <f t="shared" si="18"/>
        <v>49</v>
      </c>
      <c r="D142" s="14" t="str">
        <f t="shared" si="19"/>
        <v>497</v>
      </c>
      <c r="E142" s="23" t="s">
        <v>345</v>
      </c>
      <c r="F142" s="24">
        <v>0</v>
      </c>
      <c r="G142" s="24">
        <v>0</v>
      </c>
      <c r="H142" s="24">
        <v>0</v>
      </c>
      <c r="I142" s="24">
        <v>0</v>
      </c>
      <c r="J142" s="18" t="str">
        <f t="shared" si="15"/>
        <v xml:space="preserve"> </v>
      </c>
      <c r="K142" s="24">
        <v>0</v>
      </c>
      <c r="L142" s="24">
        <v>0</v>
      </c>
      <c r="M142" s="24">
        <v>0</v>
      </c>
      <c r="N142" s="18" t="str">
        <f t="shared" si="16"/>
        <v xml:space="preserve"> </v>
      </c>
      <c r="O142" s="24">
        <v>0</v>
      </c>
      <c r="P142" s="19">
        <f t="shared" si="20"/>
        <v>0</v>
      </c>
    </row>
    <row r="143" spans="1:16" x14ac:dyDescent="0.3">
      <c r="A143" s="22" t="s">
        <v>275</v>
      </c>
      <c r="B143" s="14" t="str">
        <f t="shared" si="17"/>
        <v>4</v>
      </c>
      <c r="C143" s="14" t="str">
        <f t="shared" si="18"/>
        <v>49</v>
      </c>
      <c r="D143" s="14" t="str">
        <f t="shared" si="19"/>
        <v>497</v>
      </c>
      <c r="E143" s="23" t="s">
        <v>276</v>
      </c>
      <c r="F143" s="24">
        <v>92995</v>
      </c>
      <c r="G143" s="24">
        <v>0</v>
      </c>
      <c r="H143" s="24">
        <v>92995</v>
      </c>
      <c r="I143" s="24">
        <v>307850</v>
      </c>
      <c r="J143" s="18">
        <f t="shared" si="15"/>
        <v>3.3103930318834345</v>
      </c>
      <c r="K143" s="24">
        <v>307850</v>
      </c>
      <c r="L143" s="24">
        <v>0</v>
      </c>
      <c r="M143" s="24">
        <v>307850</v>
      </c>
      <c r="N143" s="18">
        <f t="shared" si="16"/>
        <v>1</v>
      </c>
      <c r="O143" s="24">
        <v>0</v>
      </c>
      <c r="P143" s="19">
        <f t="shared" si="20"/>
        <v>214855</v>
      </c>
    </row>
    <row r="144" spans="1:16" x14ac:dyDescent="0.3">
      <c r="A144" s="22" t="s">
        <v>346</v>
      </c>
      <c r="B144" s="14" t="str">
        <f t="shared" si="17"/>
        <v>4</v>
      </c>
      <c r="C144" s="14" t="str">
        <f t="shared" si="18"/>
        <v>49</v>
      </c>
      <c r="D144" s="14" t="str">
        <f t="shared" si="19"/>
        <v>497</v>
      </c>
      <c r="E144" s="23" t="s">
        <v>347</v>
      </c>
      <c r="F144" s="24">
        <v>0</v>
      </c>
      <c r="G144" s="24">
        <v>0</v>
      </c>
      <c r="H144" s="24">
        <v>0</v>
      </c>
      <c r="I144" s="24">
        <v>0</v>
      </c>
      <c r="J144" s="18" t="str">
        <f t="shared" si="15"/>
        <v xml:space="preserve"> </v>
      </c>
      <c r="K144" s="24">
        <v>0</v>
      </c>
      <c r="L144" s="24">
        <v>0</v>
      </c>
      <c r="M144" s="24">
        <v>0</v>
      </c>
      <c r="N144" s="18" t="str">
        <f t="shared" si="16"/>
        <v xml:space="preserve"> </v>
      </c>
      <c r="O144" s="24">
        <v>0</v>
      </c>
      <c r="P144" s="19">
        <f t="shared" si="20"/>
        <v>0</v>
      </c>
    </row>
    <row r="145" spans="1:16" x14ac:dyDescent="0.3">
      <c r="A145" s="22" t="s">
        <v>348</v>
      </c>
      <c r="B145" s="14" t="str">
        <f t="shared" si="17"/>
        <v>4</v>
      </c>
      <c r="C145" s="14" t="str">
        <f t="shared" si="18"/>
        <v>49</v>
      </c>
      <c r="D145" s="14" t="str">
        <f t="shared" si="19"/>
        <v>497</v>
      </c>
      <c r="E145" s="23" t="s">
        <v>349</v>
      </c>
      <c r="F145" s="24">
        <v>0</v>
      </c>
      <c r="G145" s="24">
        <v>0</v>
      </c>
      <c r="H145" s="24">
        <v>0</v>
      </c>
      <c r="I145" s="24">
        <v>0</v>
      </c>
      <c r="J145" s="18" t="str">
        <f t="shared" si="15"/>
        <v xml:space="preserve"> </v>
      </c>
      <c r="K145" s="24">
        <v>0</v>
      </c>
      <c r="L145" s="24">
        <v>0</v>
      </c>
      <c r="M145" s="24">
        <v>0</v>
      </c>
      <c r="N145" s="18" t="str">
        <f t="shared" si="16"/>
        <v xml:space="preserve"> </v>
      </c>
      <c r="O145" s="24">
        <v>0</v>
      </c>
      <c r="P145" s="19">
        <f t="shared" si="20"/>
        <v>0</v>
      </c>
    </row>
    <row r="146" spans="1:16" x14ac:dyDescent="0.3">
      <c r="A146" s="22" t="s">
        <v>175</v>
      </c>
      <c r="B146" s="14" t="str">
        <f t="shared" si="17"/>
        <v>4</v>
      </c>
      <c r="C146" s="14" t="str">
        <f t="shared" si="18"/>
        <v>49</v>
      </c>
      <c r="D146" s="14" t="str">
        <f t="shared" si="19"/>
        <v>497</v>
      </c>
      <c r="E146" s="23" t="s">
        <v>219</v>
      </c>
      <c r="F146" s="24">
        <v>3820</v>
      </c>
      <c r="G146" s="24">
        <v>0</v>
      </c>
      <c r="H146" s="24">
        <v>3820</v>
      </c>
      <c r="I146" s="24">
        <v>3749.36</v>
      </c>
      <c r="J146" s="18">
        <f t="shared" si="15"/>
        <v>0.98150785340314139</v>
      </c>
      <c r="K146" s="24">
        <v>3749.36</v>
      </c>
      <c r="L146" s="24">
        <v>0</v>
      </c>
      <c r="M146" s="24">
        <v>3749.36</v>
      </c>
      <c r="N146" s="18">
        <f t="shared" si="16"/>
        <v>1</v>
      </c>
      <c r="O146" s="24">
        <v>0</v>
      </c>
      <c r="P146" s="19">
        <f t="shared" si="20"/>
        <v>-70.639999999999873</v>
      </c>
    </row>
    <row r="147" spans="1:16" x14ac:dyDescent="0.3">
      <c r="A147" s="22" t="s">
        <v>220</v>
      </c>
      <c r="B147" s="14" t="str">
        <f t="shared" si="17"/>
        <v>4</v>
      </c>
      <c r="C147" s="14" t="str">
        <f t="shared" si="18"/>
        <v>49</v>
      </c>
      <c r="D147" s="14" t="str">
        <f t="shared" si="19"/>
        <v>497</v>
      </c>
      <c r="E147" s="23" t="s">
        <v>221</v>
      </c>
      <c r="F147" s="24">
        <v>358790</v>
      </c>
      <c r="G147" s="24">
        <v>0</v>
      </c>
      <c r="H147" s="24">
        <v>358790</v>
      </c>
      <c r="I147" s="24">
        <v>0</v>
      </c>
      <c r="J147" s="18">
        <f t="shared" si="15"/>
        <v>0</v>
      </c>
      <c r="K147" s="24">
        <v>0</v>
      </c>
      <c r="L147" s="24">
        <v>0</v>
      </c>
      <c r="M147" s="24">
        <v>0</v>
      </c>
      <c r="N147" s="18" t="str">
        <f t="shared" si="16"/>
        <v xml:space="preserve"> </v>
      </c>
      <c r="O147" s="24">
        <v>0</v>
      </c>
      <c r="P147" s="19">
        <f t="shared" si="20"/>
        <v>-358790</v>
      </c>
    </row>
    <row r="148" spans="1:16" x14ac:dyDescent="0.3">
      <c r="A148" s="22" t="s">
        <v>222</v>
      </c>
      <c r="B148" s="14" t="str">
        <f t="shared" si="17"/>
        <v>4</v>
      </c>
      <c r="C148" s="14" t="str">
        <f t="shared" si="18"/>
        <v>49</v>
      </c>
      <c r="D148" s="14" t="str">
        <f t="shared" si="19"/>
        <v>497</v>
      </c>
      <c r="E148" s="23" t="s">
        <v>223</v>
      </c>
      <c r="F148" s="24">
        <v>13690</v>
      </c>
      <c r="G148" s="24">
        <v>0</v>
      </c>
      <c r="H148" s="24">
        <v>13690</v>
      </c>
      <c r="I148" s="24">
        <v>10500</v>
      </c>
      <c r="J148" s="18">
        <f t="shared" si="15"/>
        <v>0.76698319941563187</v>
      </c>
      <c r="K148" s="24">
        <v>10500</v>
      </c>
      <c r="L148" s="24">
        <v>0</v>
      </c>
      <c r="M148" s="24">
        <v>10500</v>
      </c>
      <c r="N148" s="18">
        <f t="shared" si="16"/>
        <v>1</v>
      </c>
      <c r="O148" s="24">
        <v>0</v>
      </c>
      <c r="P148" s="19">
        <f t="shared" si="20"/>
        <v>-3190</v>
      </c>
    </row>
    <row r="149" spans="1:16" x14ac:dyDescent="0.3">
      <c r="A149" s="22" t="s">
        <v>224</v>
      </c>
      <c r="B149" s="14" t="str">
        <f t="shared" si="17"/>
        <v>4</v>
      </c>
      <c r="C149" s="14" t="str">
        <f t="shared" si="18"/>
        <v>49</v>
      </c>
      <c r="D149" s="14" t="str">
        <f t="shared" si="19"/>
        <v>497</v>
      </c>
      <c r="E149" s="23" t="s">
        <v>277</v>
      </c>
      <c r="F149" s="24">
        <v>13840</v>
      </c>
      <c r="G149" s="24">
        <v>0</v>
      </c>
      <c r="H149" s="24">
        <v>13840</v>
      </c>
      <c r="I149" s="24">
        <v>0</v>
      </c>
      <c r="J149" s="18">
        <f t="shared" si="15"/>
        <v>0</v>
      </c>
      <c r="K149" s="24">
        <v>0</v>
      </c>
      <c r="L149" s="24">
        <v>0</v>
      </c>
      <c r="M149" s="24">
        <v>0</v>
      </c>
      <c r="N149" s="18" t="str">
        <f t="shared" si="16"/>
        <v xml:space="preserve"> </v>
      </c>
      <c r="O149" s="24">
        <v>0</v>
      </c>
      <c r="P149" s="19">
        <f t="shared" si="20"/>
        <v>-13840</v>
      </c>
    </row>
    <row r="150" spans="1:16" x14ac:dyDescent="0.3">
      <c r="A150" s="22" t="s">
        <v>176</v>
      </c>
      <c r="B150" s="14" t="str">
        <f t="shared" si="17"/>
        <v>5</v>
      </c>
      <c r="C150" s="14" t="str">
        <f t="shared" si="18"/>
        <v>52</v>
      </c>
      <c r="D150" s="14" t="str">
        <f t="shared" si="19"/>
        <v>520</v>
      </c>
      <c r="E150" s="23" t="s">
        <v>177</v>
      </c>
      <c r="F150" s="24">
        <v>20000</v>
      </c>
      <c r="G150" s="24">
        <v>0</v>
      </c>
      <c r="H150" s="24">
        <v>20000</v>
      </c>
      <c r="I150" s="24">
        <v>8137.02</v>
      </c>
      <c r="J150" s="18">
        <f t="shared" si="15"/>
        <v>0.40685100000000002</v>
      </c>
      <c r="K150" s="24">
        <v>8137.02</v>
      </c>
      <c r="L150" s="24">
        <v>0</v>
      </c>
      <c r="M150" s="24">
        <v>8137.02</v>
      </c>
      <c r="N150" s="18">
        <f t="shared" si="16"/>
        <v>1</v>
      </c>
      <c r="O150" s="24">
        <v>0</v>
      </c>
      <c r="P150" s="19">
        <f t="shared" si="20"/>
        <v>-11862.98</v>
      </c>
    </row>
    <row r="151" spans="1:16" x14ac:dyDescent="0.3">
      <c r="A151" s="22" t="s">
        <v>350</v>
      </c>
      <c r="B151" s="14" t="str">
        <f t="shared" si="17"/>
        <v>5</v>
      </c>
      <c r="C151" s="14" t="str">
        <f t="shared" si="18"/>
        <v>52</v>
      </c>
      <c r="D151" s="14" t="str">
        <f t="shared" si="19"/>
        <v>520</v>
      </c>
      <c r="E151" s="23" t="s">
        <v>351</v>
      </c>
      <c r="F151" s="24">
        <v>0</v>
      </c>
      <c r="G151" s="24">
        <v>0</v>
      </c>
      <c r="H151" s="24">
        <v>0</v>
      </c>
      <c r="I151" s="24">
        <v>0</v>
      </c>
      <c r="J151" s="18" t="str">
        <f t="shared" si="15"/>
        <v xml:space="preserve"> </v>
      </c>
      <c r="K151" s="24">
        <v>0</v>
      </c>
      <c r="L151" s="24">
        <v>0</v>
      </c>
      <c r="M151" s="24">
        <v>0</v>
      </c>
      <c r="N151" s="18" t="str">
        <f t="shared" si="16"/>
        <v xml:space="preserve"> </v>
      </c>
      <c r="O151" s="24">
        <v>0</v>
      </c>
      <c r="P151" s="19">
        <f t="shared" si="20"/>
        <v>0</v>
      </c>
    </row>
    <row r="152" spans="1:16" x14ac:dyDescent="0.3">
      <c r="A152" s="22" t="s">
        <v>178</v>
      </c>
      <c r="B152" s="14" t="str">
        <f t="shared" si="17"/>
        <v>5</v>
      </c>
      <c r="C152" s="14" t="str">
        <f t="shared" si="18"/>
        <v>53</v>
      </c>
      <c r="D152" s="14" t="str">
        <f t="shared" si="19"/>
        <v>534</v>
      </c>
      <c r="E152" s="23" t="s">
        <v>179</v>
      </c>
      <c r="F152" s="24">
        <v>240000</v>
      </c>
      <c r="G152" s="24">
        <v>0</v>
      </c>
      <c r="H152" s="24">
        <v>240000</v>
      </c>
      <c r="I152" s="24">
        <v>411677.18</v>
      </c>
      <c r="J152" s="18">
        <f t="shared" si="15"/>
        <v>1.7153215833333333</v>
      </c>
      <c r="K152" s="24">
        <v>411677.18</v>
      </c>
      <c r="L152" s="24">
        <v>0</v>
      </c>
      <c r="M152" s="24">
        <v>411677.18</v>
      </c>
      <c r="N152" s="18">
        <f t="shared" si="16"/>
        <v>1</v>
      </c>
      <c r="O152" s="24">
        <v>0</v>
      </c>
      <c r="P152" s="19">
        <f t="shared" si="20"/>
        <v>171677.18</v>
      </c>
    </row>
    <row r="153" spans="1:16" x14ac:dyDescent="0.3">
      <c r="A153" s="22" t="s">
        <v>249</v>
      </c>
      <c r="B153" s="14" t="str">
        <f t="shared" ref="B153:B159" si="21">LEFT(A153,1)</f>
        <v>5</v>
      </c>
      <c r="C153" s="14" t="str">
        <f t="shared" ref="C153:C159" si="22">LEFT(A153,2)</f>
        <v>53</v>
      </c>
      <c r="D153" s="14" t="str">
        <f t="shared" ref="D153:D159" si="23">LEFT(A153,3)</f>
        <v>537</v>
      </c>
      <c r="E153" s="23" t="s">
        <v>250</v>
      </c>
      <c r="F153" s="24">
        <v>0</v>
      </c>
      <c r="G153" s="24">
        <v>0</v>
      </c>
      <c r="H153" s="24">
        <v>0</v>
      </c>
      <c r="I153" s="24">
        <v>4450</v>
      </c>
      <c r="J153" s="18" t="str">
        <f t="shared" si="15"/>
        <v xml:space="preserve"> </v>
      </c>
      <c r="K153" s="24">
        <v>4450</v>
      </c>
      <c r="L153" s="24">
        <v>0</v>
      </c>
      <c r="M153" s="24">
        <v>4450</v>
      </c>
      <c r="N153" s="18">
        <f t="shared" si="16"/>
        <v>1</v>
      </c>
      <c r="O153" s="24">
        <v>0</v>
      </c>
      <c r="P153" s="19">
        <f t="shared" si="20"/>
        <v>4450</v>
      </c>
    </row>
    <row r="154" spans="1:16" x14ac:dyDescent="0.3">
      <c r="A154" s="22" t="s">
        <v>180</v>
      </c>
      <c r="B154" s="14" t="str">
        <f t="shared" si="21"/>
        <v>5</v>
      </c>
      <c r="C154" s="14" t="str">
        <f t="shared" si="22"/>
        <v>54</v>
      </c>
      <c r="D154" s="14" t="str">
        <f t="shared" si="23"/>
        <v>541</v>
      </c>
      <c r="E154" s="23" t="s">
        <v>181</v>
      </c>
      <c r="F154" s="24">
        <v>40000</v>
      </c>
      <c r="G154" s="24">
        <v>0</v>
      </c>
      <c r="H154" s="24">
        <v>40000</v>
      </c>
      <c r="I154" s="24">
        <v>36697.839999999997</v>
      </c>
      <c r="J154" s="18">
        <f t="shared" si="15"/>
        <v>0.91744599999999987</v>
      </c>
      <c r="K154" s="24">
        <v>36697.839999999997</v>
      </c>
      <c r="L154" s="24">
        <v>0</v>
      </c>
      <c r="M154" s="24">
        <v>36697.839999999997</v>
      </c>
      <c r="N154" s="18">
        <f t="shared" si="16"/>
        <v>1</v>
      </c>
      <c r="O154" s="24">
        <v>0</v>
      </c>
      <c r="P154" s="19">
        <f t="shared" si="20"/>
        <v>-3302.1600000000035</v>
      </c>
    </row>
    <row r="155" spans="1:16" x14ac:dyDescent="0.3">
      <c r="A155" s="22" t="s">
        <v>182</v>
      </c>
      <c r="B155" s="14" t="str">
        <f t="shared" si="21"/>
        <v>5</v>
      </c>
      <c r="C155" s="14" t="str">
        <f t="shared" si="22"/>
        <v>54</v>
      </c>
      <c r="D155" s="14" t="str">
        <f t="shared" si="23"/>
        <v>541</v>
      </c>
      <c r="E155" s="23" t="s">
        <v>278</v>
      </c>
      <c r="F155" s="24">
        <v>15000</v>
      </c>
      <c r="G155" s="24">
        <v>0</v>
      </c>
      <c r="H155" s="24">
        <v>15000</v>
      </c>
      <c r="I155" s="24">
        <v>13020</v>
      </c>
      <c r="J155" s="18">
        <f t="shared" si="15"/>
        <v>0.86799999999999999</v>
      </c>
      <c r="K155" s="24">
        <v>8640</v>
      </c>
      <c r="L155" s="24">
        <v>0</v>
      </c>
      <c r="M155" s="24">
        <v>8640</v>
      </c>
      <c r="N155" s="18">
        <f t="shared" si="16"/>
        <v>0.66359447004608296</v>
      </c>
      <c r="O155" s="24">
        <v>4380</v>
      </c>
      <c r="P155" s="19">
        <f t="shared" si="20"/>
        <v>-1980</v>
      </c>
    </row>
    <row r="156" spans="1:16" x14ac:dyDescent="0.3">
      <c r="A156" s="22" t="s">
        <v>183</v>
      </c>
      <c r="B156" s="14" t="str">
        <f t="shared" si="21"/>
        <v>5</v>
      </c>
      <c r="C156" s="14" t="str">
        <f t="shared" si="22"/>
        <v>55</v>
      </c>
      <c r="D156" s="14" t="str">
        <f t="shared" si="23"/>
        <v>550</v>
      </c>
      <c r="E156" s="23" t="s">
        <v>184</v>
      </c>
      <c r="F156" s="24">
        <v>1240000</v>
      </c>
      <c r="G156" s="24">
        <v>0</v>
      </c>
      <c r="H156" s="24">
        <v>1240000</v>
      </c>
      <c r="I156" s="24">
        <v>1314483.69</v>
      </c>
      <c r="J156" s="18">
        <f t="shared" si="15"/>
        <v>1.0600674919354838</v>
      </c>
      <c r="K156" s="24">
        <v>1313133.69</v>
      </c>
      <c r="L156" s="24">
        <v>0</v>
      </c>
      <c r="M156" s="24">
        <v>1313133.69</v>
      </c>
      <c r="N156" s="18">
        <f t="shared" si="16"/>
        <v>0.99897298079065555</v>
      </c>
      <c r="O156" s="24">
        <v>1350</v>
      </c>
      <c r="P156" s="19">
        <f t="shared" si="20"/>
        <v>74483.689999999944</v>
      </c>
    </row>
    <row r="157" spans="1:16" x14ac:dyDescent="0.3">
      <c r="A157" s="22" t="s">
        <v>185</v>
      </c>
      <c r="B157" s="14" t="str">
        <f t="shared" si="21"/>
        <v>5</v>
      </c>
      <c r="C157" s="14" t="str">
        <f t="shared" si="22"/>
        <v>55</v>
      </c>
      <c r="D157" s="14" t="str">
        <f t="shared" si="23"/>
        <v>554</v>
      </c>
      <c r="E157" s="23" t="s">
        <v>186</v>
      </c>
      <c r="F157" s="24">
        <v>60000</v>
      </c>
      <c r="G157" s="24">
        <v>0</v>
      </c>
      <c r="H157" s="24">
        <v>60000</v>
      </c>
      <c r="I157" s="24">
        <v>29750</v>
      </c>
      <c r="J157" s="18">
        <f t="shared" si="15"/>
        <v>0.49583333333333335</v>
      </c>
      <c r="K157" s="24">
        <v>29750</v>
      </c>
      <c r="L157" s="24">
        <v>0</v>
      </c>
      <c r="M157" s="24">
        <v>29750</v>
      </c>
      <c r="N157" s="18">
        <f t="shared" si="16"/>
        <v>1</v>
      </c>
      <c r="O157" s="24">
        <v>0</v>
      </c>
      <c r="P157" s="19">
        <f t="shared" si="20"/>
        <v>-30250</v>
      </c>
    </row>
    <row r="158" spans="1:16" x14ac:dyDescent="0.3">
      <c r="A158" s="22" t="s">
        <v>279</v>
      </c>
      <c r="B158" s="14" t="str">
        <f t="shared" si="21"/>
        <v>5</v>
      </c>
      <c r="C158" s="14" t="str">
        <f t="shared" si="22"/>
        <v>59</v>
      </c>
      <c r="D158" s="14" t="str">
        <f t="shared" si="23"/>
        <v>599</v>
      </c>
      <c r="E158" s="23" t="s">
        <v>280</v>
      </c>
      <c r="F158" s="24">
        <v>0</v>
      </c>
      <c r="G158" s="24">
        <v>0</v>
      </c>
      <c r="H158" s="24">
        <v>0</v>
      </c>
      <c r="I158" s="24">
        <v>1015.76</v>
      </c>
      <c r="J158" s="18" t="str">
        <f t="shared" si="15"/>
        <v xml:space="preserve"> </v>
      </c>
      <c r="K158" s="24">
        <v>1015.76</v>
      </c>
      <c r="L158" s="24">
        <v>0</v>
      </c>
      <c r="M158" s="24">
        <v>1015.76</v>
      </c>
      <c r="N158" s="18">
        <f t="shared" si="16"/>
        <v>1</v>
      </c>
      <c r="O158" s="24">
        <v>0</v>
      </c>
      <c r="P158" s="19">
        <f t="shared" si="20"/>
        <v>1015.76</v>
      </c>
    </row>
    <row r="159" spans="1:16" x14ac:dyDescent="0.3">
      <c r="A159" s="22" t="s">
        <v>187</v>
      </c>
      <c r="B159" s="14" t="str">
        <f t="shared" si="21"/>
        <v>5</v>
      </c>
      <c r="C159" s="14" t="str">
        <f t="shared" si="22"/>
        <v>59</v>
      </c>
      <c r="D159" s="14" t="str">
        <f t="shared" si="23"/>
        <v>599</v>
      </c>
      <c r="E159" s="23" t="s">
        <v>188</v>
      </c>
      <c r="F159" s="24">
        <v>326000</v>
      </c>
      <c r="G159" s="24">
        <v>0</v>
      </c>
      <c r="H159" s="24">
        <v>326000</v>
      </c>
      <c r="I159" s="24">
        <v>329558.98</v>
      </c>
      <c r="J159" s="18">
        <f t="shared" si="15"/>
        <v>1.0109171165644171</v>
      </c>
      <c r="K159" s="24">
        <v>329558.98</v>
      </c>
      <c r="L159" s="24">
        <v>0</v>
      </c>
      <c r="M159" s="24">
        <v>329558.98</v>
      </c>
      <c r="N159" s="18">
        <f t="shared" si="16"/>
        <v>1</v>
      </c>
      <c r="O159" s="24">
        <v>0</v>
      </c>
      <c r="P159" s="19">
        <f t="shared" si="20"/>
        <v>3558.9799999999814</v>
      </c>
    </row>
    <row r="160" spans="1:16" x14ac:dyDescent="0.3">
      <c r="A160" s="1"/>
      <c r="B160" s="14"/>
      <c r="C160" s="14"/>
      <c r="D160" s="14"/>
      <c r="E160" s="4" t="s">
        <v>213</v>
      </c>
      <c r="F160" s="20">
        <f>SUM(F6:F159)</f>
        <v>241286785</v>
      </c>
      <c r="G160" s="20">
        <f>SUM(G6:G159)</f>
        <v>2243248.65</v>
      </c>
      <c r="H160" s="20">
        <f>SUM(H6:H159)</f>
        <v>243530033.65000001</v>
      </c>
      <c r="I160" s="20">
        <f>SUM(I6:I159)</f>
        <v>246114627.11999986</v>
      </c>
      <c r="J160" s="21">
        <f>I160/H160</f>
        <v>1.0106130378716016</v>
      </c>
      <c r="K160" s="20">
        <f>SUM(K6:K159)</f>
        <v>241399857.80999997</v>
      </c>
      <c r="L160" s="20">
        <f>SUM(L6:L159)</f>
        <v>3418356.9299999992</v>
      </c>
      <c r="M160" s="20">
        <f>SUM(M6:M159)</f>
        <v>237981500.87999991</v>
      </c>
      <c r="N160" s="21">
        <f>M160/I160</f>
        <v>0.96695390950479987</v>
      </c>
      <c r="O160" s="20">
        <f>SUM(O6:O159)</f>
        <v>8133126.2399999993</v>
      </c>
      <c r="P160" s="20">
        <f>SUM(P6:P159)</f>
        <v>2584593.4700000081</v>
      </c>
    </row>
    <row r="161" spans="1:16" x14ac:dyDescent="0.3">
      <c r="A161" s="1"/>
      <c r="B161" s="14"/>
      <c r="C161" s="14"/>
      <c r="D161" s="14"/>
      <c r="E161" s="2"/>
      <c r="F161" s="3"/>
      <c r="G161" s="3"/>
      <c r="H161" s="3"/>
      <c r="I161" s="3"/>
      <c r="J161" s="18"/>
      <c r="K161" s="3"/>
      <c r="L161" s="3"/>
      <c r="M161" s="3"/>
      <c r="N161" s="18"/>
      <c r="O161" s="3"/>
      <c r="P161" s="19"/>
    </row>
    <row r="162" spans="1:16" x14ac:dyDescent="0.3">
      <c r="A162" s="22" t="s">
        <v>189</v>
      </c>
      <c r="B162" s="14" t="str">
        <f t="shared" ref="B162:B179" si="24">LEFT(A162,1)</f>
        <v>6</v>
      </c>
      <c r="C162" s="14" t="str">
        <f t="shared" ref="C162:C179" si="25">LEFT(A162,2)</f>
        <v>60</v>
      </c>
      <c r="D162" s="14" t="str">
        <f t="shared" ref="D162:D189" si="26">LEFT(A162,3)</f>
        <v>603</v>
      </c>
      <c r="E162" s="23" t="s">
        <v>190</v>
      </c>
      <c r="F162" s="24">
        <v>21612760</v>
      </c>
      <c r="G162" s="24">
        <v>0</v>
      </c>
      <c r="H162" s="24">
        <v>21612760</v>
      </c>
      <c r="I162" s="24">
        <v>6950178.6100000003</v>
      </c>
      <c r="J162" s="18">
        <f t="shared" ref="J162:J176" si="27">IF(H162=0," ",I162/H162)</f>
        <v>0.32157755927516896</v>
      </c>
      <c r="K162" s="24">
        <v>6950178.6100000003</v>
      </c>
      <c r="L162" s="24">
        <v>0</v>
      </c>
      <c r="M162" s="24">
        <v>6950178.6100000003</v>
      </c>
      <c r="N162" s="18">
        <f t="shared" ref="N162:N189" si="28">IF(I162=0," ",M162/I162)</f>
        <v>1</v>
      </c>
      <c r="O162" s="24">
        <v>0</v>
      </c>
      <c r="P162" s="19">
        <f t="shared" ref="P162:P189" si="29">I162-H162</f>
        <v>-14662581.390000001</v>
      </c>
    </row>
    <row r="163" spans="1:16" x14ac:dyDescent="0.3">
      <c r="A163" s="22" t="s">
        <v>352</v>
      </c>
      <c r="B163" s="14" t="str">
        <f t="shared" ref="B163:B176" si="30">LEFT(A163,1)</f>
        <v>6</v>
      </c>
      <c r="C163" s="14" t="str">
        <f t="shared" ref="C163:C176" si="31">LEFT(A163,2)</f>
        <v>60</v>
      </c>
      <c r="D163" s="14" t="str">
        <f t="shared" ref="D163:D176" si="32">LEFT(A163,3)</f>
        <v>603</v>
      </c>
      <c r="E163" s="23" t="s">
        <v>353</v>
      </c>
      <c r="F163" s="24">
        <v>0</v>
      </c>
      <c r="G163" s="24">
        <v>0</v>
      </c>
      <c r="H163" s="24">
        <v>0</v>
      </c>
      <c r="I163" s="24">
        <v>0</v>
      </c>
      <c r="J163" s="18" t="str">
        <f t="shared" si="27"/>
        <v xml:space="preserve"> </v>
      </c>
      <c r="K163" s="24">
        <v>0</v>
      </c>
      <c r="L163" s="24">
        <v>0</v>
      </c>
      <c r="M163" s="24">
        <v>0</v>
      </c>
      <c r="N163" s="18" t="str">
        <f t="shared" si="28"/>
        <v xml:space="preserve"> </v>
      </c>
      <c r="O163" s="24">
        <v>0</v>
      </c>
      <c r="P163" s="19">
        <f t="shared" si="29"/>
        <v>0</v>
      </c>
    </row>
    <row r="164" spans="1:16" x14ac:dyDescent="0.3">
      <c r="A164" s="22" t="s">
        <v>354</v>
      </c>
      <c r="B164" s="14" t="str">
        <f t="shared" si="30"/>
        <v>6</v>
      </c>
      <c r="C164" s="14" t="str">
        <f t="shared" si="31"/>
        <v>60</v>
      </c>
      <c r="D164" s="14" t="str">
        <f t="shared" si="32"/>
        <v>609</v>
      </c>
      <c r="E164" s="23" t="s">
        <v>355</v>
      </c>
      <c r="F164" s="24">
        <v>0</v>
      </c>
      <c r="G164" s="24">
        <v>0</v>
      </c>
      <c r="H164" s="24">
        <v>0</v>
      </c>
      <c r="I164" s="24">
        <v>1025250</v>
      </c>
      <c r="J164" s="18" t="str">
        <f t="shared" si="27"/>
        <v xml:space="preserve"> </v>
      </c>
      <c r="K164" s="24">
        <v>1025250</v>
      </c>
      <c r="L164" s="24">
        <v>0</v>
      </c>
      <c r="M164" s="24">
        <v>1025250</v>
      </c>
      <c r="N164" s="18">
        <f t="shared" si="28"/>
        <v>1</v>
      </c>
      <c r="O164" s="24">
        <v>0</v>
      </c>
      <c r="P164" s="19">
        <f t="shared" si="29"/>
        <v>1025250</v>
      </c>
    </row>
    <row r="165" spans="1:16" x14ac:dyDescent="0.3">
      <c r="A165" s="22" t="s">
        <v>251</v>
      </c>
      <c r="B165" s="14" t="str">
        <f t="shared" si="30"/>
        <v>6</v>
      </c>
      <c r="C165" s="14" t="str">
        <f t="shared" si="31"/>
        <v>68</v>
      </c>
      <c r="D165" s="14" t="str">
        <f t="shared" si="32"/>
        <v>680</v>
      </c>
      <c r="E165" s="23" t="s">
        <v>252</v>
      </c>
      <c r="F165" s="24">
        <v>0</v>
      </c>
      <c r="G165" s="24">
        <v>0</v>
      </c>
      <c r="H165" s="24">
        <v>0</v>
      </c>
      <c r="I165" s="24">
        <v>970256.95</v>
      </c>
      <c r="J165" s="18" t="str">
        <f t="shared" si="27"/>
        <v xml:space="preserve"> </v>
      </c>
      <c r="K165" s="24">
        <v>970256.95</v>
      </c>
      <c r="L165" s="24">
        <v>0</v>
      </c>
      <c r="M165" s="24">
        <v>970256.95</v>
      </c>
      <c r="N165" s="18">
        <f t="shared" si="28"/>
        <v>1</v>
      </c>
      <c r="O165" s="24">
        <v>0</v>
      </c>
      <c r="P165" s="19">
        <f t="shared" si="29"/>
        <v>970256.95</v>
      </c>
    </row>
    <row r="166" spans="1:16" x14ac:dyDescent="0.3">
      <c r="A166" s="22" t="s">
        <v>356</v>
      </c>
      <c r="B166" s="14" t="str">
        <f t="shared" si="30"/>
        <v>7</v>
      </c>
      <c r="C166" s="14" t="str">
        <f t="shared" si="31"/>
        <v>72</v>
      </c>
      <c r="D166" s="14" t="str">
        <f t="shared" si="32"/>
        <v>720</v>
      </c>
      <c r="E166" s="23" t="s">
        <v>357</v>
      </c>
      <c r="F166" s="24">
        <v>0</v>
      </c>
      <c r="G166" s="24">
        <v>0</v>
      </c>
      <c r="H166" s="24">
        <v>0</v>
      </c>
      <c r="I166" s="24">
        <v>0</v>
      </c>
      <c r="J166" s="18" t="str">
        <f t="shared" si="27"/>
        <v xml:space="preserve"> </v>
      </c>
      <c r="K166" s="24">
        <v>0</v>
      </c>
      <c r="L166" s="24">
        <v>0</v>
      </c>
      <c r="M166" s="24">
        <v>0</v>
      </c>
      <c r="N166" s="18" t="str">
        <f t="shared" si="28"/>
        <v xml:space="preserve"> </v>
      </c>
      <c r="O166" s="24">
        <v>0</v>
      </c>
      <c r="P166" s="19">
        <f t="shared" si="29"/>
        <v>0</v>
      </c>
    </row>
    <row r="167" spans="1:16" x14ac:dyDescent="0.3">
      <c r="A167" s="22" t="s">
        <v>358</v>
      </c>
      <c r="B167" s="14" t="str">
        <f t="shared" si="30"/>
        <v>7</v>
      </c>
      <c r="C167" s="14" t="str">
        <f t="shared" si="31"/>
        <v>72</v>
      </c>
      <c r="D167" s="14" t="str">
        <f t="shared" si="32"/>
        <v>720</v>
      </c>
      <c r="E167" s="23" t="s">
        <v>359</v>
      </c>
      <c r="F167" s="24">
        <v>0</v>
      </c>
      <c r="G167" s="24">
        <v>0</v>
      </c>
      <c r="H167" s="24">
        <v>0</v>
      </c>
      <c r="I167" s="24">
        <v>0</v>
      </c>
      <c r="J167" s="18" t="str">
        <f t="shared" si="27"/>
        <v xml:space="preserve"> </v>
      </c>
      <c r="K167" s="24">
        <v>0</v>
      </c>
      <c r="L167" s="24">
        <v>0</v>
      </c>
      <c r="M167" s="24">
        <v>0</v>
      </c>
      <c r="N167" s="18" t="str">
        <f t="shared" si="28"/>
        <v xml:space="preserve"> </v>
      </c>
      <c r="O167" s="24">
        <v>0</v>
      </c>
      <c r="P167" s="19">
        <f t="shared" si="29"/>
        <v>0</v>
      </c>
    </row>
    <row r="168" spans="1:16" x14ac:dyDescent="0.3">
      <c r="A168" s="22" t="s">
        <v>360</v>
      </c>
      <c r="B168" s="14" t="str">
        <f t="shared" si="30"/>
        <v>7</v>
      </c>
      <c r="C168" s="14" t="str">
        <f t="shared" si="31"/>
        <v>75</v>
      </c>
      <c r="D168" s="14" t="str">
        <f t="shared" si="32"/>
        <v>750</v>
      </c>
      <c r="E168" s="23" t="s">
        <v>361</v>
      </c>
      <c r="F168" s="24">
        <v>0</v>
      </c>
      <c r="G168" s="24">
        <v>0</v>
      </c>
      <c r="H168" s="24">
        <v>0</v>
      </c>
      <c r="I168" s="24">
        <v>251619.42</v>
      </c>
      <c r="J168" s="18" t="str">
        <f t="shared" si="27"/>
        <v xml:space="preserve"> </v>
      </c>
      <c r="K168" s="24">
        <v>0</v>
      </c>
      <c r="L168" s="24">
        <v>0</v>
      </c>
      <c r="M168" s="24">
        <v>0</v>
      </c>
      <c r="N168" s="18">
        <f t="shared" si="28"/>
        <v>0</v>
      </c>
      <c r="O168" s="24">
        <v>251619.42</v>
      </c>
      <c r="P168" s="19">
        <f t="shared" si="29"/>
        <v>251619.42</v>
      </c>
    </row>
    <row r="169" spans="1:16" x14ac:dyDescent="0.3">
      <c r="A169" s="22" t="s">
        <v>362</v>
      </c>
      <c r="B169" s="14" t="str">
        <f t="shared" si="30"/>
        <v>7</v>
      </c>
      <c r="C169" s="14" t="str">
        <f t="shared" si="31"/>
        <v>75</v>
      </c>
      <c r="D169" s="14" t="str">
        <f t="shared" si="32"/>
        <v>750</v>
      </c>
      <c r="E169" s="23" t="s">
        <v>363</v>
      </c>
      <c r="F169" s="24">
        <v>0</v>
      </c>
      <c r="G169" s="24">
        <v>0</v>
      </c>
      <c r="H169" s="24">
        <v>0</v>
      </c>
      <c r="I169" s="24">
        <v>0</v>
      </c>
      <c r="J169" s="18" t="str">
        <f t="shared" si="27"/>
        <v xml:space="preserve"> </v>
      </c>
      <c r="K169" s="24">
        <v>0</v>
      </c>
      <c r="L169" s="24">
        <v>0</v>
      </c>
      <c r="M169" s="24">
        <v>0</v>
      </c>
      <c r="N169" s="18" t="str">
        <f t="shared" si="28"/>
        <v xml:space="preserve"> </v>
      </c>
      <c r="O169" s="24">
        <v>0</v>
      </c>
      <c r="P169" s="19">
        <f t="shared" si="29"/>
        <v>0</v>
      </c>
    </row>
    <row r="170" spans="1:16" x14ac:dyDescent="0.3">
      <c r="A170" s="22" t="s">
        <v>364</v>
      </c>
      <c r="B170" s="14" t="str">
        <f t="shared" si="30"/>
        <v>7</v>
      </c>
      <c r="C170" s="14" t="str">
        <f t="shared" si="31"/>
        <v>75</v>
      </c>
      <c r="D170" s="14" t="str">
        <f t="shared" si="32"/>
        <v>750</v>
      </c>
      <c r="E170" s="23" t="s">
        <v>365</v>
      </c>
      <c r="F170" s="24">
        <v>0</v>
      </c>
      <c r="G170" s="24">
        <v>0</v>
      </c>
      <c r="H170" s="24">
        <v>0</v>
      </c>
      <c r="I170" s="24">
        <v>65037.5</v>
      </c>
      <c r="J170" s="18" t="str">
        <f t="shared" si="27"/>
        <v xml:space="preserve"> </v>
      </c>
      <c r="K170" s="24">
        <v>65037.5</v>
      </c>
      <c r="L170" s="24">
        <v>0</v>
      </c>
      <c r="M170" s="24">
        <v>65037.5</v>
      </c>
      <c r="N170" s="18">
        <f t="shared" si="28"/>
        <v>1</v>
      </c>
      <c r="O170" s="24">
        <v>0</v>
      </c>
      <c r="P170" s="19">
        <f t="shared" si="29"/>
        <v>65037.5</v>
      </c>
    </row>
    <row r="171" spans="1:16" x14ac:dyDescent="0.3">
      <c r="A171" s="22" t="s">
        <v>366</v>
      </c>
      <c r="B171" s="14" t="str">
        <f t="shared" si="30"/>
        <v>7</v>
      </c>
      <c r="C171" s="14" t="str">
        <f t="shared" si="31"/>
        <v>76</v>
      </c>
      <c r="D171" s="14" t="str">
        <f t="shared" si="32"/>
        <v>767</v>
      </c>
      <c r="E171" s="23" t="s">
        <v>367</v>
      </c>
      <c r="F171" s="24">
        <v>0</v>
      </c>
      <c r="G171" s="24">
        <v>0</v>
      </c>
      <c r="H171" s="24">
        <v>0</v>
      </c>
      <c r="I171" s="24">
        <v>0</v>
      </c>
      <c r="J171" s="18" t="str">
        <f t="shared" si="27"/>
        <v xml:space="preserve"> </v>
      </c>
      <c r="K171" s="24">
        <v>0</v>
      </c>
      <c r="L171" s="24">
        <v>0</v>
      </c>
      <c r="M171" s="24">
        <v>0</v>
      </c>
      <c r="N171" s="18" t="str">
        <f t="shared" si="28"/>
        <v xml:space="preserve"> </v>
      </c>
      <c r="O171" s="24">
        <v>0</v>
      </c>
      <c r="P171" s="19">
        <f t="shared" si="29"/>
        <v>0</v>
      </c>
    </row>
    <row r="172" spans="1:16" x14ac:dyDescent="0.3">
      <c r="A172" s="22" t="s">
        <v>212</v>
      </c>
      <c r="B172" s="14" t="str">
        <f t="shared" si="30"/>
        <v>7</v>
      </c>
      <c r="C172" s="14" t="str">
        <f t="shared" si="31"/>
        <v>79</v>
      </c>
      <c r="D172" s="14" t="str">
        <f t="shared" si="32"/>
        <v>797</v>
      </c>
      <c r="E172" s="23" t="s">
        <v>225</v>
      </c>
      <c r="F172" s="24">
        <v>0</v>
      </c>
      <c r="G172" s="24">
        <v>0</v>
      </c>
      <c r="H172" s="24">
        <v>0</v>
      </c>
      <c r="I172" s="24">
        <v>148929.04</v>
      </c>
      <c r="J172" s="18" t="str">
        <f t="shared" si="27"/>
        <v xml:space="preserve"> </v>
      </c>
      <c r="K172" s="24">
        <v>148929.04</v>
      </c>
      <c r="L172" s="24">
        <v>0</v>
      </c>
      <c r="M172" s="24">
        <v>148929.04</v>
      </c>
      <c r="N172" s="18">
        <f t="shared" si="28"/>
        <v>1</v>
      </c>
      <c r="O172" s="24">
        <v>0</v>
      </c>
      <c r="P172" s="19">
        <f t="shared" si="29"/>
        <v>148929.04</v>
      </c>
    </row>
    <row r="173" spans="1:16" x14ac:dyDescent="0.3">
      <c r="A173" s="22" t="s">
        <v>191</v>
      </c>
      <c r="B173" s="14" t="str">
        <f t="shared" ref="B173:B175" si="33">LEFT(A173,1)</f>
        <v>7</v>
      </c>
      <c r="C173" s="14" t="str">
        <f t="shared" ref="C173:C175" si="34">LEFT(A173,2)</f>
        <v>79</v>
      </c>
      <c r="D173" s="14" t="str">
        <f t="shared" ref="D173:D175" si="35">LEFT(A173,3)</f>
        <v>797</v>
      </c>
      <c r="E173" s="23" t="s">
        <v>192</v>
      </c>
      <c r="F173" s="24">
        <v>303665</v>
      </c>
      <c r="G173" s="24">
        <v>0</v>
      </c>
      <c r="H173" s="24">
        <v>303665</v>
      </c>
      <c r="I173" s="24">
        <v>0</v>
      </c>
      <c r="J173" s="18">
        <f t="shared" si="27"/>
        <v>0</v>
      </c>
      <c r="K173" s="24">
        <v>0</v>
      </c>
      <c r="L173" s="24">
        <v>0</v>
      </c>
      <c r="M173" s="24">
        <v>0</v>
      </c>
      <c r="N173" s="18" t="str">
        <f t="shared" si="28"/>
        <v xml:space="preserve"> </v>
      </c>
      <c r="O173" s="24">
        <v>0</v>
      </c>
      <c r="P173" s="19">
        <f t="shared" si="29"/>
        <v>-303665</v>
      </c>
    </row>
    <row r="174" spans="1:16" x14ac:dyDescent="0.3">
      <c r="A174" s="22" t="s">
        <v>210</v>
      </c>
      <c r="B174" s="14" t="str">
        <f t="shared" si="33"/>
        <v>7</v>
      </c>
      <c r="C174" s="14" t="str">
        <f t="shared" si="34"/>
        <v>79</v>
      </c>
      <c r="D174" s="14" t="str">
        <f t="shared" si="35"/>
        <v>797</v>
      </c>
      <c r="E174" s="23" t="s">
        <v>281</v>
      </c>
      <c r="F174" s="24">
        <v>0</v>
      </c>
      <c r="G174" s="24">
        <v>0</v>
      </c>
      <c r="H174" s="24">
        <v>0</v>
      </c>
      <c r="I174" s="24">
        <v>222050.02</v>
      </c>
      <c r="J174" s="18" t="str">
        <f t="shared" si="27"/>
        <v xml:space="preserve"> </v>
      </c>
      <c r="K174" s="24">
        <v>133617.51999999999</v>
      </c>
      <c r="L174" s="24">
        <v>0</v>
      </c>
      <c r="M174" s="24">
        <v>133617.51999999999</v>
      </c>
      <c r="N174" s="18">
        <f t="shared" si="28"/>
        <v>0.60174513832513954</v>
      </c>
      <c r="O174" s="24">
        <v>88432.5</v>
      </c>
      <c r="P174" s="19">
        <f t="shared" si="29"/>
        <v>222050.02</v>
      </c>
    </row>
    <row r="175" spans="1:16" x14ac:dyDescent="0.3">
      <c r="A175" s="22" t="s">
        <v>253</v>
      </c>
      <c r="B175" s="14" t="str">
        <f t="shared" si="33"/>
        <v>7</v>
      </c>
      <c r="C175" s="14" t="str">
        <f t="shared" si="34"/>
        <v>79</v>
      </c>
      <c r="D175" s="14" t="str">
        <f t="shared" si="35"/>
        <v>797</v>
      </c>
      <c r="E175" s="23" t="s">
        <v>276</v>
      </c>
      <c r="F175" s="24">
        <v>480795</v>
      </c>
      <c r="G175" s="24">
        <v>0</v>
      </c>
      <c r="H175" s="24">
        <v>480795</v>
      </c>
      <c r="I175" s="24">
        <v>265939.74</v>
      </c>
      <c r="J175" s="18">
        <f t="shared" si="27"/>
        <v>0.55312501169937289</v>
      </c>
      <c r="K175" s="24">
        <v>265939.74</v>
      </c>
      <c r="L175" s="24">
        <v>0</v>
      </c>
      <c r="M175" s="24">
        <v>265939.74</v>
      </c>
      <c r="N175" s="18">
        <f t="shared" si="28"/>
        <v>1</v>
      </c>
      <c r="O175" s="24">
        <v>0</v>
      </c>
      <c r="P175" s="19">
        <f t="shared" si="29"/>
        <v>-214855.26</v>
      </c>
    </row>
    <row r="176" spans="1:16" x14ac:dyDescent="0.3">
      <c r="A176" s="22" t="s">
        <v>282</v>
      </c>
      <c r="B176" s="14" t="str">
        <f t="shared" si="30"/>
        <v>7</v>
      </c>
      <c r="C176" s="14" t="str">
        <f t="shared" si="31"/>
        <v>79</v>
      </c>
      <c r="D176" s="14" t="str">
        <f t="shared" si="32"/>
        <v>797</v>
      </c>
      <c r="E176" s="23" t="s">
        <v>283</v>
      </c>
      <c r="F176" s="24">
        <v>2065</v>
      </c>
      <c r="G176" s="24">
        <v>0</v>
      </c>
      <c r="H176" s="24">
        <v>2065</v>
      </c>
      <c r="I176" s="24">
        <v>0</v>
      </c>
      <c r="J176" s="18">
        <f t="shared" si="27"/>
        <v>0</v>
      </c>
      <c r="K176" s="24">
        <v>0</v>
      </c>
      <c r="L176" s="24">
        <v>0</v>
      </c>
      <c r="M176" s="24">
        <v>0</v>
      </c>
      <c r="N176" s="18" t="str">
        <f t="shared" si="28"/>
        <v xml:space="preserve"> </v>
      </c>
      <c r="O176" s="24">
        <v>0</v>
      </c>
      <c r="P176" s="19">
        <f t="shared" si="29"/>
        <v>-2065</v>
      </c>
    </row>
    <row r="177" spans="1:16" s="17" customFormat="1" x14ac:dyDescent="0.3">
      <c r="A177" s="4"/>
      <c r="B177" s="4"/>
      <c r="C177" s="4"/>
      <c r="D177" s="4"/>
      <c r="E177" s="4" t="s">
        <v>214</v>
      </c>
      <c r="F177" s="20">
        <f>SUBTOTAL(9,F162:F176)</f>
        <v>22399285</v>
      </c>
      <c r="G177" s="20">
        <f>SUBTOTAL(9,G162:G176)</f>
        <v>0</v>
      </c>
      <c r="H177" s="20">
        <f>SUBTOTAL(9,H162:H176)</f>
        <v>22399285</v>
      </c>
      <c r="I177" s="20">
        <f>SUBTOTAL(9,I162:I176)</f>
        <v>9899261.2799999993</v>
      </c>
      <c r="J177" s="21">
        <f t="shared" ref="J177" si="36">I177/H177</f>
        <v>0.44194541388263059</v>
      </c>
      <c r="K177" s="20">
        <f>SUBTOTAL(9,K162:K176)</f>
        <v>9559209.3599999994</v>
      </c>
      <c r="L177" s="20">
        <f>SUBTOTAL(9,L162:L176)</f>
        <v>0</v>
      </c>
      <c r="M177" s="20">
        <f>SUBTOTAL(9,M162:M176)</f>
        <v>9559209.3599999994</v>
      </c>
      <c r="N177" s="21">
        <f t="shared" si="28"/>
        <v>0.96564875798489891</v>
      </c>
      <c r="O177" s="20">
        <f>SUBTOTAL(9,O162:O176)</f>
        <v>340051.92000000004</v>
      </c>
      <c r="P177" s="20">
        <f>SUBTOTAL(9,P162:P176)</f>
        <v>-12500023.720000003</v>
      </c>
    </row>
    <row r="178" spans="1:16" x14ac:dyDescent="0.3">
      <c r="A178" s="1"/>
      <c r="B178" s="14"/>
      <c r="C178" s="14"/>
      <c r="D178" s="14"/>
      <c r="E178" s="2"/>
      <c r="F178" s="3"/>
      <c r="G178" s="3"/>
      <c r="H178" s="3"/>
      <c r="I178" s="3"/>
      <c r="J178" s="18"/>
      <c r="K178" s="3"/>
      <c r="L178" s="3"/>
      <c r="M178" s="3"/>
      <c r="N178" s="18"/>
      <c r="O178" s="3"/>
      <c r="P178" s="19"/>
    </row>
    <row r="179" spans="1:16" x14ac:dyDescent="0.3">
      <c r="A179" s="22" t="s">
        <v>193</v>
      </c>
      <c r="B179" s="14" t="str">
        <f t="shared" si="24"/>
        <v>8</v>
      </c>
      <c r="C179" s="14" t="str">
        <f t="shared" si="25"/>
        <v>82</v>
      </c>
      <c r="D179" s="14" t="str">
        <f t="shared" si="26"/>
        <v>820</v>
      </c>
      <c r="E179" s="23" t="s">
        <v>194</v>
      </c>
      <c r="F179" s="24">
        <v>100000</v>
      </c>
      <c r="G179" s="24">
        <v>0</v>
      </c>
      <c r="H179" s="24">
        <v>100000</v>
      </c>
      <c r="I179" s="24">
        <v>0</v>
      </c>
      <c r="J179" s="18">
        <f t="shared" ref="J179:J189" si="37">IF(H179=0," ",I179/H179)</f>
        <v>0</v>
      </c>
      <c r="K179" s="24">
        <v>0</v>
      </c>
      <c r="L179" s="24">
        <v>0</v>
      </c>
      <c r="M179" s="24">
        <v>0</v>
      </c>
      <c r="N179" s="18" t="str">
        <f t="shared" si="28"/>
        <v xml:space="preserve"> </v>
      </c>
      <c r="O179" s="24">
        <v>0</v>
      </c>
      <c r="P179" s="19">
        <f t="shared" si="29"/>
        <v>-100000</v>
      </c>
    </row>
    <row r="180" spans="1:16" x14ac:dyDescent="0.3">
      <c r="A180" s="22" t="s">
        <v>195</v>
      </c>
      <c r="B180" s="14" t="str">
        <f t="shared" ref="B180:B189" si="38">LEFT(A180,1)</f>
        <v>8</v>
      </c>
      <c r="C180" s="14" t="str">
        <f t="shared" ref="C180:C189" si="39">LEFT(A180,2)</f>
        <v>83</v>
      </c>
      <c r="D180" s="14" t="str">
        <f t="shared" si="26"/>
        <v>830</v>
      </c>
      <c r="E180" s="23" t="s">
        <v>196</v>
      </c>
      <c r="F180" s="24">
        <v>93000</v>
      </c>
      <c r="G180" s="24">
        <v>0</v>
      </c>
      <c r="H180" s="24">
        <v>93000</v>
      </c>
      <c r="I180" s="24">
        <v>19062.580000000002</v>
      </c>
      <c r="J180" s="18">
        <f t="shared" si="37"/>
        <v>0.20497397849462368</v>
      </c>
      <c r="K180" s="24">
        <v>18741.43</v>
      </c>
      <c r="L180" s="24">
        <v>918.21</v>
      </c>
      <c r="M180" s="24">
        <v>17823.22</v>
      </c>
      <c r="N180" s="18">
        <f t="shared" si="28"/>
        <v>0.93498466629385946</v>
      </c>
      <c r="O180" s="24">
        <v>1239.3599999999999</v>
      </c>
      <c r="P180" s="19">
        <f t="shared" si="29"/>
        <v>-73937.42</v>
      </c>
    </row>
    <row r="181" spans="1:16" x14ac:dyDescent="0.3">
      <c r="A181" s="22" t="s">
        <v>197</v>
      </c>
      <c r="B181" s="14" t="str">
        <f t="shared" si="38"/>
        <v>8</v>
      </c>
      <c r="C181" s="14" t="str">
        <f t="shared" si="39"/>
        <v>83</v>
      </c>
      <c r="D181" s="14" t="str">
        <f t="shared" si="26"/>
        <v>830</v>
      </c>
      <c r="E181" s="23" t="s">
        <v>198</v>
      </c>
      <c r="F181" s="24">
        <v>157000</v>
      </c>
      <c r="G181" s="24">
        <v>0</v>
      </c>
      <c r="H181" s="24">
        <v>157000</v>
      </c>
      <c r="I181" s="24">
        <v>8090.48</v>
      </c>
      <c r="J181" s="18">
        <f t="shared" si="37"/>
        <v>5.1531719745222929E-2</v>
      </c>
      <c r="K181" s="24">
        <v>8090.48</v>
      </c>
      <c r="L181" s="24">
        <v>0</v>
      </c>
      <c r="M181" s="24">
        <v>8090.48</v>
      </c>
      <c r="N181" s="18">
        <f t="shared" si="28"/>
        <v>1</v>
      </c>
      <c r="O181" s="24">
        <v>0</v>
      </c>
      <c r="P181" s="19">
        <f t="shared" si="29"/>
        <v>-148909.51999999999</v>
      </c>
    </row>
    <row r="182" spans="1:16" x14ac:dyDescent="0.3">
      <c r="A182" s="22" t="s">
        <v>199</v>
      </c>
      <c r="B182" s="14" t="str">
        <f t="shared" si="38"/>
        <v>8</v>
      </c>
      <c r="C182" s="14" t="str">
        <f t="shared" si="39"/>
        <v>83</v>
      </c>
      <c r="D182" s="14" t="str">
        <f t="shared" si="26"/>
        <v>830</v>
      </c>
      <c r="E182" s="23" t="s">
        <v>200</v>
      </c>
      <c r="F182" s="24">
        <v>35000</v>
      </c>
      <c r="G182" s="24">
        <v>0</v>
      </c>
      <c r="H182" s="24">
        <v>35000</v>
      </c>
      <c r="I182" s="24">
        <v>6082.08</v>
      </c>
      <c r="J182" s="18">
        <f t="shared" si="37"/>
        <v>0.17377371428571428</v>
      </c>
      <c r="K182" s="24">
        <v>6082.08</v>
      </c>
      <c r="L182" s="24">
        <v>0</v>
      </c>
      <c r="M182" s="24">
        <v>6082.08</v>
      </c>
      <c r="N182" s="18">
        <f t="shared" si="28"/>
        <v>1</v>
      </c>
      <c r="O182" s="24">
        <v>0</v>
      </c>
      <c r="P182" s="19">
        <f t="shared" si="29"/>
        <v>-28917.919999999998</v>
      </c>
    </row>
    <row r="183" spans="1:16" x14ac:dyDescent="0.3">
      <c r="A183" s="22" t="s">
        <v>368</v>
      </c>
      <c r="B183" s="14" t="str">
        <f t="shared" si="38"/>
        <v>8</v>
      </c>
      <c r="C183" s="14" t="str">
        <f t="shared" si="39"/>
        <v>83</v>
      </c>
      <c r="D183" s="14" t="str">
        <f t="shared" si="26"/>
        <v>830</v>
      </c>
      <c r="E183" s="23" t="s">
        <v>369</v>
      </c>
      <c r="F183" s="24">
        <v>0</v>
      </c>
      <c r="G183" s="24">
        <v>0</v>
      </c>
      <c r="H183" s="24">
        <v>0</v>
      </c>
      <c r="I183" s="24">
        <v>0</v>
      </c>
      <c r="J183" s="18" t="str">
        <f t="shared" si="37"/>
        <v xml:space="preserve"> </v>
      </c>
      <c r="K183" s="24">
        <v>0</v>
      </c>
      <c r="L183" s="24">
        <v>0</v>
      </c>
      <c r="M183" s="24">
        <v>0</v>
      </c>
      <c r="N183" s="18" t="str">
        <f t="shared" si="28"/>
        <v xml:space="preserve"> </v>
      </c>
      <c r="O183" s="24">
        <v>0</v>
      </c>
      <c r="P183" s="19">
        <f t="shared" si="29"/>
        <v>0</v>
      </c>
    </row>
    <row r="184" spans="1:16" x14ac:dyDescent="0.3">
      <c r="A184" s="22" t="s">
        <v>284</v>
      </c>
      <c r="B184" s="14" t="str">
        <f t="shared" si="38"/>
        <v>8</v>
      </c>
      <c r="C184" s="14" t="str">
        <f t="shared" si="39"/>
        <v>83</v>
      </c>
      <c r="D184" s="14" t="str">
        <f t="shared" si="26"/>
        <v>830</v>
      </c>
      <c r="E184" s="23" t="s">
        <v>285</v>
      </c>
      <c r="F184" s="24">
        <v>400000</v>
      </c>
      <c r="G184" s="24">
        <v>0</v>
      </c>
      <c r="H184" s="24">
        <v>400000</v>
      </c>
      <c r="I184" s="24">
        <v>0</v>
      </c>
      <c r="J184" s="18">
        <f t="shared" si="37"/>
        <v>0</v>
      </c>
      <c r="K184" s="24">
        <v>0</v>
      </c>
      <c r="L184" s="24">
        <v>0</v>
      </c>
      <c r="M184" s="24">
        <v>0</v>
      </c>
      <c r="N184" s="18" t="str">
        <f t="shared" si="28"/>
        <v xml:space="preserve"> </v>
      </c>
      <c r="O184" s="24">
        <v>0</v>
      </c>
      <c r="P184" s="19">
        <f t="shared" si="29"/>
        <v>-400000</v>
      </c>
    </row>
    <row r="185" spans="1:16" x14ac:dyDescent="0.3">
      <c r="A185" s="22" t="s">
        <v>201</v>
      </c>
      <c r="B185" s="14" t="str">
        <f t="shared" si="38"/>
        <v>8</v>
      </c>
      <c r="C185" s="14" t="str">
        <f t="shared" si="39"/>
        <v>83</v>
      </c>
      <c r="D185" s="14" t="str">
        <f t="shared" si="26"/>
        <v>831</v>
      </c>
      <c r="E185" s="23" t="s">
        <v>202</v>
      </c>
      <c r="F185" s="24">
        <v>420000</v>
      </c>
      <c r="G185" s="24">
        <v>0</v>
      </c>
      <c r="H185" s="24">
        <v>420000</v>
      </c>
      <c r="I185" s="24">
        <v>22180.28</v>
      </c>
      <c r="J185" s="18">
        <f t="shared" si="37"/>
        <v>5.2810190476190476E-2</v>
      </c>
      <c r="K185" s="24">
        <v>18149.28</v>
      </c>
      <c r="L185" s="24">
        <v>27.38</v>
      </c>
      <c r="M185" s="24">
        <v>18121.900000000001</v>
      </c>
      <c r="N185" s="18">
        <f t="shared" si="28"/>
        <v>0.8170275578126156</v>
      </c>
      <c r="O185" s="24">
        <v>4058.38</v>
      </c>
      <c r="P185" s="19">
        <f t="shared" si="29"/>
        <v>-397819.72</v>
      </c>
    </row>
    <row r="186" spans="1:16" s="17" customFormat="1" x14ac:dyDescent="0.3">
      <c r="A186" s="22" t="s">
        <v>203</v>
      </c>
      <c r="B186" s="14" t="str">
        <f t="shared" si="38"/>
        <v>8</v>
      </c>
      <c r="C186" s="14" t="str">
        <f t="shared" si="39"/>
        <v>83</v>
      </c>
      <c r="D186" s="14" t="str">
        <f t="shared" si="26"/>
        <v>831</v>
      </c>
      <c r="E186" s="23" t="s">
        <v>204</v>
      </c>
      <c r="F186" s="24">
        <v>400000</v>
      </c>
      <c r="G186" s="24">
        <v>0</v>
      </c>
      <c r="H186" s="24">
        <v>400000</v>
      </c>
      <c r="I186" s="24">
        <v>57783.360000000001</v>
      </c>
      <c r="J186" s="18">
        <f t="shared" si="37"/>
        <v>0.14445840000000001</v>
      </c>
      <c r="K186" s="24">
        <v>57954.79</v>
      </c>
      <c r="L186" s="24">
        <v>171.43</v>
      </c>
      <c r="M186" s="24">
        <v>57783.360000000001</v>
      </c>
      <c r="N186" s="18">
        <f t="shared" si="28"/>
        <v>1</v>
      </c>
      <c r="O186" s="24">
        <v>0</v>
      </c>
      <c r="P186" s="19">
        <f t="shared" si="29"/>
        <v>-342216.64</v>
      </c>
    </row>
    <row r="187" spans="1:16" x14ac:dyDescent="0.3">
      <c r="A187" s="22" t="s">
        <v>211</v>
      </c>
      <c r="B187" s="14" t="str">
        <f t="shared" si="38"/>
        <v>8</v>
      </c>
      <c r="C187" s="14" t="str">
        <f t="shared" si="39"/>
        <v>87</v>
      </c>
      <c r="D187" s="14" t="str">
        <f t="shared" si="26"/>
        <v>870</v>
      </c>
      <c r="E187" s="23" t="s">
        <v>286</v>
      </c>
      <c r="F187" s="24">
        <v>0</v>
      </c>
      <c r="G187" s="24">
        <v>39130716.960000001</v>
      </c>
      <c r="H187" s="24">
        <v>39130716.960000001</v>
      </c>
      <c r="I187" s="24">
        <v>0</v>
      </c>
      <c r="J187" s="18">
        <f t="shared" si="37"/>
        <v>0</v>
      </c>
      <c r="K187" s="24">
        <v>0</v>
      </c>
      <c r="L187" s="24">
        <v>0</v>
      </c>
      <c r="M187" s="24">
        <v>0</v>
      </c>
      <c r="N187" s="18" t="str">
        <f t="shared" si="28"/>
        <v xml:space="preserve"> </v>
      </c>
      <c r="O187" s="24">
        <v>0</v>
      </c>
      <c r="P187" s="19">
        <f t="shared" si="29"/>
        <v>-39130716.960000001</v>
      </c>
    </row>
    <row r="188" spans="1:16" s="17" customFormat="1" x14ac:dyDescent="0.3">
      <c r="A188" s="22" t="s">
        <v>254</v>
      </c>
      <c r="B188" s="14" t="str">
        <f t="shared" si="38"/>
        <v>8</v>
      </c>
      <c r="C188" s="14" t="str">
        <f t="shared" si="39"/>
        <v>87</v>
      </c>
      <c r="D188" s="14" t="str">
        <f t="shared" si="26"/>
        <v>870</v>
      </c>
      <c r="E188" s="23" t="s">
        <v>287</v>
      </c>
      <c r="F188" s="24">
        <v>0</v>
      </c>
      <c r="G188" s="24">
        <v>1557538.79</v>
      </c>
      <c r="H188" s="24">
        <v>1557538.79</v>
      </c>
      <c r="I188" s="24">
        <v>0</v>
      </c>
      <c r="J188" s="18">
        <f t="shared" si="37"/>
        <v>0</v>
      </c>
      <c r="K188" s="24">
        <v>0</v>
      </c>
      <c r="L188" s="24">
        <v>0</v>
      </c>
      <c r="M188" s="24">
        <v>0</v>
      </c>
      <c r="N188" s="18" t="str">
        <f t="shared" si="28"/>
        <v xml:space="preserve"> </v>
      </c>
      <c r="O188" s="24">
        <v>0</v>
      </c>
      <c r="P188" s="19">
        <f t="shared" si="29"/>
        <v>-1557538.79</v>
      </c>
    </row>
    <row r="189" spans="1:16" x14ac:dyDescent="0.3">
      <c r="A189" s="22" t="s">
        <v>226</v>
      </c>
      <c r="B189" s="14" t="str">
        <f t="shared" si="38"/>
        <v>9</v>
      </c>
      <c r="C189" s="14" t="str">
        <f t="shared" si="39"/>
        <v>91</v>
      </c>
      <c r="D189" s="14" t="str">
        <f t="shared" si="26"/>
        <v>913</v>
      </c>
      <c r="E189" s="23" t="s">
        <v>227</v>
      </c>
      <c r="F189" s="24">
        <v>18000000</v>
      </c>
      <c r="G189" s="24">
        <v>0</v>
      </c>
      <c r="H189" s="24">
        <v>18000000</v>
      </c>
      <c r="I189" s="24">
        <v>18000000</v>
      </c>
      <c r="J189" s="18">
        <f t="shared" si="37"/>
        <v>1</v>
      </c>
      <c r="K189" s="24">
        <v>18000000</v>
      </c>
      <c r="L189" s="24">
        <v>0</v>
      </c>
      <c r="M189" s="24">
        <v>18000000</v>
      </c>
      <c r="N189" s="18">
        <f t="shared" si="28"/>
        <v>1</v>
      </c>
      <c r="O189" s="24">
        <v>0</v>
      </c>
      <c r="P189" s="19">
        <f t="shared" si="29"/>
        <v>0</v>
      </c>
    </row>
    <row r="190" spans="1:16" s="17" customFormat="1" x14ac:dyDescent="0.3">
      <c r="A190" s="4"/>
      <c r="B190" s="4"/>
      <c r="C190" s="4"/>
      <c r="D190" s="4"/>
      <c r="E190" s="4" t="s">
        <v>215</v>
      </c>
      <c r="F190" s="20">
        <f>SUBTOTAL(9,F179:F189)</f>
        <v>19605000</v>
      </c>
      <c r="G190" s="20">
        <f>SUBTOTAL(9,G179:G189)</f>
        <v>40688255.75</v>
      </c>
      <c r="H190" s="20">
        <f>SUBTOTAL(9,H179:H189)</f>
        <v>60293255.75</v>
      </c>
      <c r="I190" s="20">
        <f>SUBTOTAL(9,I179:I189)</f>
        <v>18113198.780000001</v>
      </c>
      <c r="J190" s="21">
        <f t="shared" ref="J190" si="40">I190/H190</f>
        <v>0.30041832298963222</v>
      </c>
      <c r="K190" s="20">
        <f>SUBTOTAL(9,K179:K189)</f>
        <v>18109018.059999999</v>
      </c>
      <c r="L190" s="20">
        <f>SUBTOTAL(9,L179:L189)</f>
        <v>1117.02</v>
      </c>
      <c r="M190" s="20">
        <f>SUBTOTAL(9,M179:M189)</f>
        <v>18107901.039999999</v>
      </c>
      <c r="N190" s="21">
        <f t="shared" ref="N190" si="41">M190/I190</f>
        <v>0.99970752046260036</v>
      </c>
      <c r="O190" s="20">
        <f>SUBTOTAL(9,O179:O189)</f>
        <v>5297.74</v>
      </c>
      <c r="P190" s="20">
        <f>SUBTOTAL(9,P179:P189)</f>
        <v>-42180056.969999999</v>
      </c>
    </row>
    <row r="192" spans="1:16" s="17" customFormat="1" x14ac:dyDescent="0.3">
      <c r="E192" s="17" t="s">
        <v>216</v>
      </c>
      <c r="F192" s="20">
        <f>F190+F177+F160</f>
        <v>283291070</v>
      </c>
      <c r="G192" s="20">
        <f>G190+G177+G160</f>
        <v>42931504.399999999</v>
      </c>
      <c r="H192" s="20">
        <f>H190+H177+H160</f>
        <v>326222574.39999998</v>
      </c>
      <c r="I192" s="20">
        <f>I190+I177+I160</f>
        <v>274127087.17999983</v>
      </c>
      <c r="J192" s="21">
        <f t="shared" ref="J192" si="42">I192/H192</f>
        <v>0.84030692138391705</v>
      </c>
      <c r="K192" s="20">
        <f>K190+K177+K160</f>
        <v>269068085.22999996</v>
      </c>
      <c r="L192" s="20">
        <f>L190+L177+L160</f>
        <v>3419473.9499999993</v>
      </c>
      <c r="M192" s="20">
        <f>M190+M177+M160</f>
        <v>265648611.27999991</v>
      </c>
      <c r="N192" s="21">
        <f t="shared" ref="N192" si="43">M192/I192</f>
        <v>0.96907100284317138</v>
      </c>
      <c r="O192" s="20">
        <f>O190+O177+O160</f>
        <v>8478475.8999999985</v>
      </c>
      <c r="P192" s="20">
        <f>P190+P177+P160</f>
        <v>-52095487.219999991</v>
      </c>
    </row>
  </sheetData>
  <autoFilter ref="A5:P185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4º TRIMESTRE</vt:lpstr>
      <vt:lpstr>Hoja1</vt:lpstr>
      <vt:lpstr>'EJECUCIÓN INGRESOS 4º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2018-10-02T11:30:45Z</cp:lastPrinted>
  <dcterms:created xsi:type="dcterms:W3CDTF">2016-04-19T12:01:28Z</dcterms:created>
  <dcterms:modified xsi:type="dcterms:W3CDTF">2019-03-01T11:16:48Z</dcterms:modified>
</cp:coreProperties>
</file>