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4 - ABRIL\"/>
    </mc:Choice>
  </mc:AlternateContent>
  <bookViews>
    <workbookView xWindow="0" yWindow="30" windowWidth="7490" windowHeight="4140"/>
  </bookViews>
  <sheets>
    <sheet name="EJECUCIÓN INGRESOS ABRIL 2021" sheetId="1" r:id="rId1"/>
  </sheets>
  <definedNames>
    <definedName name="_xlnm._FilterDatabase" localSheetId="0" hidden="1">'EJECUCIÓN INGRESOS ABRIL 2021'!$A$5:$P$158</definedName>
    <definedName name="_xlnm.Print_Titles" localSheetId="0">'EJECUCIÓN INGRESOS ABRIL 2021'!$1:$5</definedName>
  </definedNames>
  <calcPr calcId="125725"/>
</workbook>
</file>

<file path=xl/calcChain.xml><?xml version="1.0" encoding="utf-8"?>
<calcChain xmlns="http://schemas.openxmlformats.org/spreadsheetml/2006/main">
  <c r="P125" i="1" l="1"/>
  <c r="P126" i="1"/>
  <c r="P127" i="1"/>
  <c r="P128" i="1"/>
  <c r="P129" i="1"/>
  <c r="P130" i="1"/>
  <c r="P131" i="1"/>
  <c r="P132" i="1"/>
  <c r="N126" i="1"/>
  <c r="N127" i="1"/>
  <c r="N128" i="1"/>
  <c r="N129" i="1"/>
  <c r="N130" i="1"/>
  <c r="N131" i="1"/>
  <c r="N132" i="1"/>
  <c r="J127" i="1"/>
  <c r="J128" i="1"/>
  <c r="J129" i="1"/>
  <c r="J130" i="1"/>
  <c r="J131" i="1"/>
  <c r="J67" i="1"/>
  <c r="J68" i="1"/>
  <c r="B128" i="1"/>
  <c r="C128" i="1"/>
  <c r="D128" i="1"/>
  <c r="B129" i="1"/>
  <c r="C129" i="1"/>
  <c r="D129" i="1"/>
  <c r="B130" i="1"/>
  <c r="C130" i="1"/>
  <c r="D130" i="1"/>
  <c r="P148" i="1" l="1"/>
  <c r="P149" i="1"/>
  <c r="P150" i="1"/>
  <c r="P151" i="1"/>
  <c r="P152" i="1"/>
  <c r="P153" i="1"/>
  <c r="P154" i="1"/>
  <c r="P155" i="1"/>
  <c r="P156" i="1"/>
  <c r="P157" i="1"/>
  <c r="P158" i="1"/>
  <c r="N148" i="1"/>
  <c r="N149" i="1"/>
  <c r="N150" i="1"/>
  <c r="N151" i="1"/>
  <c r="N152" i="1"/>
  <c r="N153" i="1"/>
  <c r="N154" i="1"/>
  <c r="N155" i="1"/>
  <c r="N156" i="1"/>
  <c r="N157" i="1"/>
  <c r="N158" i="1"/>
  <c r="J150" i="1"/>
  <c r="J151" i="1"/>
  <c r="J152" i="1"/>
  <c r="J153" i="1"/>
  <c r="J154" i="1"/>
  <c r="J155" i="1"/>
  <c r="J156" i="1"/>
  <c r="J157" i="1"/>
  <c r="J158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P138" i="1"/>
  <c r="P139" i="1"/>
  <c r="P140" i="1"/>
  <c r="P141" i="1"/>
  <c r="P142" i="1"/>
  <c r="P143" i="1"/>
  <c r="P144" i="1"/>
  <c r="N138" i="1"/>
  <c r="N139" i="1"/>
  <c r="N140" i="1"/>
  <c r="N141" i="1"/>
  <c r="N142" i="1"/>
  <c r="N143" i="1"/>
  <c r="N144" i="1"/>
  <c r="J138" i="1"/>
  <c r="J139" i="1"/>
  <c r="J140" i="1"/>
  <c r="J141" i="1"/>
  <c r="J142" i="1"/>
  <c r="J143" i="1"/>
  <c r="J144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32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31" i="1"/>
  <c r="C131" i="1"/>
  <c r="D131" i="1"/>
  <c r="B132" i="1"/>
  <c r="C132" i="1"/>
  <c r="D132" i="1"/>
  <c r="P136" i="1" l="1"/>
  <c r="P137" i="1"/>
  <c r="N136" i="1"/>
  <c r="N137" i="1"/>
  <c r="J137" i="1"/>
  <c r="N8" i="1"/>
  <c r="N9" i="1"/>
  <c r="N10" i="1"/>
  <c r="N11" i="1"/>
  <c r="N12" i="1"/>
  <c r="N13" i="1"/>
  <c r="N14" i="1"/>
  <c r="J8" i="1"/>
  <c r="J9" i="1"/>
  <c r="J10" i="1"/>
  <c r="J11" i="1"/>
  <c r="J12" i="1"/>
  <c r="J13" i="1"/>
  <c r="J14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J148" i="1" l="1"/>
  <c r="J149" i="1"/>
  <c r="N7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J7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K145" i="1" l="1"/>
  <c r="L145" i="1"/>
  <c r="M145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J136" i="1" l="1"/>
  <c r="B136" i="1"/>
  <c r="C136" i="1"/>
  <c r="D136" i="1"/>
  <c r="B137" i="1"/>
  <c r="C137" i="1"/>
  <c r="D137" i="1"/>
  <c r="D6" i="1"/>
  <c r="D7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C6" i="1"/>
  <c r="C7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J135" i="1" l="1"/>
  <c r="F133" i="1" l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J6" i="1" l="1"/>
  <c r="O133" i="1" l="1"/>
  <c r="M133" i="1"/>
  <c r="L133" i="1"/>
  <c r="K133" i="1"/>
  <c r="I133" i="1"/>
  <c r="H133" i="1"/>
  <c r="G133" i="1"/>
  <c r="N133" i="1" l="1"/>
  <c r="J133" i="1"/>
  <c r="N147" i="1" l="1"/>
  <c r="N135" i="1"/>
  <c r="N6" i="1"/>
  <c r="J147" i="1"/>
  <c r="O159" i="1"/>
  <c r="M159" i="1"/>
  <c r="L159" i="1"/>
  <c r="K159" i="1"/>
  <c r="I159" i="1"/>
  <c r="H159" i="1"/>
  <c r="G159" i="1"/>
  <c r="F159" i="1"/>
  <c r="O145" i="1"/>
  <c r="G145" i="1"/>
  <c r="H145" i="1"/>
  <c r="I145" i="1"/>
  <c r="F145" i="1"/>
  <c r="P135" i="1"/>
  <c r="P147" i="1"/>
  <c r="B7" i="1"/>
  <c r="B135" i="1"/>
  <c r="C135" i="1"/>
  <c r="D135" i="1"/>
  <c r="B147" i="1"/>
  <c r="C147" i="1"/>
  <c r="D147" i="1"/>
  <c r="B6" i="1"/>
  <c r="F161" i="1" l="1"/>
  <c r="I161" i="1"/>
  <c r="K161" i="1"/>
  <c r="O161" i="1"/>
  <c r="G161" i="1"/>
  <c r="L161" i="1"/>
  <c r="H161" i="1"/>
  <c r="M161" i="1"/>
  <c r="N145" i="1"/>
  <c r="P159" i="1"/>
  <c r="P145" i="1"/>
  <c r="N159" i="1"/>
  <c r="J145" i="1"/>
  <c r="J159" i="1"/>
  <c r="P6" i="1"/>
  <c r="P133" i="1" s="1"/>
  <c r="J161" i="1" l="1"/>
  <c r="P161" i="1"/>
  <c r="N161" i="1"/>
</calcChain>
</file>

<file path=xl/sharedStrings.xml><?xml version="1.0" encoding="utf-8"?>
<sst xmlns="http://schemas.openxmlformats.org/spreadsheetml/2006/main" count="321" uniqueCount="318">
  <si>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</si>
  <si>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</si>
  <si>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</si>
  <si>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</si>
  <si>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</si>
  <si>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</si>
  <si>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</si>
  <si>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</si>
  <si>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</si>
  <si>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</si>
  <si>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</si>
  <si>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</si>
  <si>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</si>
  <si>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</si>
  <si>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</si>
  <si>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</si>
  <si>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</si>
  <si>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</si>
  <si>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</si>
  <si>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</si>
  <si>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</si>
  <si>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</si>
  <si>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</si>
  <si>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</si>
  <si>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</si>
  <si>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</si>
  <si>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</si>
  <si>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</si>
  <si>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</si>
  <si>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</si>
  <si>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</si>
  <si>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</si>
  <si>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</si>
  <si>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</si>
  <si>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</si>
  <si>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</si>
  <si>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</si>
  <si>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</si>
  <si>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</si>
  <si>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</si>
  <si>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</si>
  <si>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</si>
  <si>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</si>
  <si>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</si>
  <si>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</si>
  <si>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</si>
  <si>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</si>
  <si>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</si>
  <si>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</si>
  <si>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</si>
  <si>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</si>
  <si>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</si>
  <si>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</si>
  <si>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</si>
  <si>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</si>
  <si>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</si>
  <si>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</si>
  <si>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</si>
  <si>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</si>
  <si>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</si>
  <si>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</si>
  <si>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</si>
  <si>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</si>
  <si>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</si>
  <si>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</si>
  <si>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</si>
  <si>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</si>
  <si>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</si>
  <si>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</si>
  <si>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</si>
  <si>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</si>
  <si>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</si>
  <si>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</si>
  <si>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</si>
  <si>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</si>
  <si>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</si>
  <si>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</si>
  <si>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</si>
  <si>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</si>
  <si>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</si>
  <si>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</si>
  <si>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</si>
  <si>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</si>
  <si>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</si>
  <si>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</si>
  <si>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</si>
  <si>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</si>
  <si>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</si>
  <si>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</si>
  <si>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</si>
  <si>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</si>
  <si>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</si>
  <si>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</si>
  <si>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</si>
  <si>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</si>
  <si>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</si>
  <si>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</si>
  <si>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</si>
  <si>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</si>
  <si>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</si>
  <si>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</si>
  <si>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</si>
  <si>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</si>
  <si>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</si>
  <si>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</si>
  <si>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</si>
  <si>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</si>
  <si>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</si>
  <si>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</si>
  <si>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</si>
  <si>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</si>
  <si>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</si>
  <si>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</si>
  <si>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39903</t>
  </si>
  <si>
    <t>Recursos eventuales.</t>
  </si>
  <si>
    <t>39906</t>
  </si>
  <si>
    <t>COMPENSACIÓN GASTOS DE NÓMINA</t>
  </si>
  <si>
    <t>39907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</si>
  <si>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</si>
  <si>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</si>
  <si>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</si>
  <si>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</si>
  <si>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</si>
  <si>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</si>
  <si>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</si>
  <si>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</si>
  <si>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</si>
  <si>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</si>
  <si>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</si>
  <si>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</si>
  <si>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</si>
  <si>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</si>
  <si>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</si>
  <si>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</si>
  <si>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</si>
  <si>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</si>
  <si>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</si>
  <si>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</si>
  <si>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</si>
  <si>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</si>
  <si>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</si>
  <si>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</si>
  <si>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</si>
  <si>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</si>
  <si>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</si>
  <si>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</si>
  <si>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</si>
  <si>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</si>
  <si>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</si>
  <si>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</si>
  <si>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</si>
  <si>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</si>
  <si>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</si>
  <si>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</si>
  <si>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</si>
  <si>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</si>
  <si>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</si>
  <si>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</si>
  <si>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</si>
  <si>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</si>
  <si>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</si>
  <si>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</si>
  <si>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</si>
  <si>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</si>
  <si>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</si>
  <si>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</si>
  <si>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</si>
  <si>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</si>
  <si>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</si>
  <si>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</si>
  <si>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</si>
  <si>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</si>
  <si>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</si>
  <si>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</si>
  <si>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</si>
  <si>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</si>
  <si>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</si>
  <si>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</si>
  <si>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</si>
  <si>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</si>
  <si>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</si>
  <si>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</si>
  <si>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</si>
  <si>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</si>
  <si>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</si>
  <si>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</si>
  <si>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</si>
  <si>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</si>
  <si>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91300</t>
  </si>
  <si>
    <t>Préstam recibidos a l/p de entes de fuera del sector público</t>
  </si>
  <si>
    <t>39102</t>
  </si>
  <si>
    <t>39103</t>
  </si>
  <si>
    <t>39105</t>
  </si>
  <si>
    <t>39910</t>
  </si>
  <si>
    <t>53700</t>
  </si>
  <si>
    <t>79703</t>
  </si>
  <si>
    <t>Tasa por ejecuc. excavac.y obras en dominio público mpal.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</si>
  <si>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</si>
  <si>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</si>
  <si>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</si>
  <si>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</si>
  <si>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</si>
  <si>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</si>
  <si>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</si>
  <si>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</si>
  <si>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</si>
  <si>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</si>
  <si>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</si>
  <si>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</si>
  <si>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</si>
  <si>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Ingresos por publicidad en pantallas</t>
  </si>
  <si>
    <t>Junta CyL: Participación tributos comunidad (incondicionada)</t>
  </si>
  <si>
    <t>Dividendos y participación beneficios de empresas privadas</t>
  </si>
  <si>
    <t>39610</t>
  </si>
  <si>
    <t>Cuotas de urbanización.</t>
  </si>
  <si>
    <t>39904</t>
  </si>
  <si>
    <t>Derechos de exámen</t>
  </si>
  <si>
    <t>45143</t>
  </si>
  <si>
    <t>49014</t>
  </si>
  <si>
    <t>34907</t>
  </si>
  <si>
    <t>34908</t>
  </si>
  <si>
    <t>34909</t>
  </si>
  <si>
    <t>45147</t>
  </si>
  <si>
    <t>Tasa prestación servicio Centro de protección animal</t>
  </si>
  <si>
    <t>Ayudas a domicilio</t>
  </si>
  <si>
    <t>Servicios de estancias diurnas</t>
  </si>
  <si>
    <t>Servicios de envejecimiento activo</t>
  </si>
  <si>
    <t>Compensación gasto luz Cúpula del Milenio</t>
  </si>
  <si>
    <t>EXCYL .Contr.temp.percp.renta garantiz.ciudad. PER-479-19</t>
  </si>
  <si>
    <t>EXCYL55, perceptores renta de ciudadanía mayores de 55 años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</si>
  <si>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</si>
  <si>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</si>
  <si>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</si>
  <si>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</si>
  <si>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</si>
  <si>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</si>
  <si>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</si>
  <si>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</si>
  <si>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</si>
  <si>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</si>
  <si>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</si>
  <si>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</si>
  <si>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</si>
  <si>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</si>
  <si>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45155</t>
  </si>
  <si>
    <t>45156</t>
  </si>
  <si>
    <t>45157</t>
  </si>
  <si>
    <t>83103</t>
  </si>
  <si>
    <t>Protección del medio ambiente</t>
  </si>
  <si>
    <t>34911</t>
  </si>
  <si>
    <t>Servicio de teleasistencia</t>
  </si>
  <si>
    <t>Subvención Mº Sanidad. Juntas Arbitrales de Consumo</t>
  </si>
  <si>
    <t>Junta CyL: Apoyo a inmigrantes</t>
  </si>
  <si>
    <t>Junta CyL: Atención a la Dependencia (EPAP)</t>
  </si>
  <si>
    <t>Junta CyL: Centros de personas mayores</t>
  </si>
  <si>
    <t>ECYL. Programa mixto: parques y jardines II</t>
  </si>
  <si>
    <t>ECYL: programa mixto Valladolid Cuida IV</t>
  </si>
  <si>
    <t>ECYL: programa mixto Pintura III</t>
  </si>
  <si>
    <t>79710</t>
  </si>
  <si>
    <t>Reintegro anticipo gastos mantenimiento Mercado del Val</t>
  </si>
  <si>
    <t>34906</t>
  </si>
  <si>
    <t>REPARACIÓN ACERAS CON ASFALTO FUNDIDO</t>
  </si>
  <si>
    <t>39700</t>
  </si>
  <si>
    <t>Canon por aprovechamientos urbanísticos.</t>
  </si>
  <si>
    <t>39901</t>
  </si>
  <si>
    <t>COSTAS DE PROCEDIMIENTOS JUDICIALES</t>
  </si>
  <si>
    <t>42092</t>
  </si>
  <si>
    <t>SUBV.M.º IGUALDAD CONTRA LA VIOLENCIA DE GÉNERO</t>
  </si>
  <si>
    <t>45014</t>
  </si>
  <si>
    <t>Prestación económica a familias conciliación familiar COVID</t>
  </si>
  <si>
    <t>45080</t>
  </si>
  <si>
    <t>SUBV.JCYL.- PROY.REACTIVACIÓN COMERCIO DE PROXIMIDAD</t>
  </si>
  <si>
    <t>45141</t>
  </si>
  <si>
    <t>ECYL - Programa mixto parques y jardines 2019</t>
  </si>
  <si>
    <t>45146</t>
  </si>
  <si>
    <t>MAYEL desempleados mayores de 55 años</t>
  </si>
  <si>
    <t>45150</t>
  </si>
  <si>
    <t>Programa mixto F.y empleo 2019-2020 Turismo Valladolid</t>
  </si>
  <si>
    <t>45151</t>
  </si>
  <si>
    <t>Programa mixto F.y empleo 2019-2020 Pintura decorativa III</t>
  </si>
  <si>
    <t>45154</t>
  </si>
  <si>
    <t>ECYL.- Contratacion Agente Igualdad Oportunidades</t>
  </si>
  <si>
    <t>45158</t>
  </si>
  <si>
    <t>EXCYL.- MAYEL 20  (DESEMPLEADOS MAYORES DE 55 AÑOS)</t>
  </si>
  <si>
    <t>45159</t>
  </si>
  <si>
    <t>SUBV.ECYL.- COVEL 2020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</si>
  <si>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</si>
  <si>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</si>
  <si>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</si>
  <si>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</si>
  <si>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</si>
  <si>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</si>
  <si>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49704</t>
  </si>
  <si>
    <t>Proyecto MOVBIO</t>
  </si>
  <si>
    <t>49707</t>
  </si>
  <si>
    <t>Proyecto REMOURBAN</t>
  </si>
  <si>
    <t>49709</t>
  </si>
  <si>
    <t>Proyecto TT BIGA DATA</t>
  </si>
  <si>
    <t>54900</t>
  </si>
  <si>
    <t>Otras rentas de bienes inmuebles.</t>
  </si>
  <si>
    <t>55900</t>
  </si>
  <si>
    <t>OTRAS CONCESIONES Y APROVECHAMIENTOS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</si>
  <si>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</si>
  <si>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</si>
  <si>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</si>
  <si>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</si>
  <si>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</si>
  <si>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</si>
  <si>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</si>
  <si>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</si>
  <si>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</si>
  <si>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</si>
  <si>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</si>
  <si>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</si>
  <si>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</si>
  <si>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</si>
  <si>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39106</t>
  </si>
  <si>
    <t>MULTAS INFRACCIÓN PREVENCIÓN 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</si>
</sst>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ABRIL 202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179</v>
      </c>
      <c r="B3" s="12"/>
      <c r="C3" s="12"/>
      <c r="D3" s="12"/>
      <c r="F3" s="21">
        <v>44316</v>
      </c>
      <c r="G3" s="13"/>
    </row>
    <row r="5" spans="1:16" s="16" customFormat="1" ht="36" customHeight="1" x14ac:dyDescent="0.3">
      <c r="A5" s="14" t="s">
        <v>2</v>
      </c>
      <c r="B5" s="14" t="s">
        <v>180</v>
      </c>
      <c r="C5" s="14" t="s">
        <v>181</v>
      </c>
      <c r="D5" s="14" t="s">
        <v>182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6" t="s">
        <v>16</v>
      </c>
      <c r="F6" s="27">
        <v>7985440</v>
      </c>
      <c r="G6" s="27">
        <v>0</v>
      </c>
      <c r="H6" s="27">
        <v>7985440</v>
      </c>
      <c r="I6" s="27">
        <v>1987642.74</v>
      </c>
      <c r="J6" s="17">
        <f>IF(H6=0," ",I6/H6)</f>
        <v>0.24890835570738745</v>
      </c>
      <c r="K6" s="27">
        <v>1992000.9</v>
      </c>
      <c r="L6" s="27">
        <v>8716.32</v>
      </c>
      <c r="M6" s="27">
        <v>1983284.58</v>
      </c>
      <c r="N6" s="17">
        <f>IF(I6=0," ",M6/I6)</f>
        <v>0.99780737256635976</v>
      </c>
      <c r="O6" s="27">
        <v>4358.16</v>
      </c>
      <c r="P6" s="18">
        <f>I6-H6</f>
        <v>-5997797.2599999998</v>
      </c>
    </row>
    <row r="7" spans="1:16" x14ac:dyDescent="0.3">
      <c r="A7" s="25" t="s">
        <v>17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6" t="s">
        <v>18</v>
      </c>
      <c r="F7" s="27">
        <v>330000</v>
      </c>
      <c r="G7" s="27">
        <v>0</v>
      </c>
      <c r="H7" s="27">
        <v>330000</v>
      </c>
      <c r="I7" s="27">
        <v>-84.08</v>
      </c>
      <c r="J7" s="17">
        <f t="shared" ref="J7:J77" si="3">IF(H7=0," ",I7/H7)</f>
        <v>-2.5478787878787881E-4</v>
      </c>
      <c r="K7" s="27">
        <v>0</v>
      </c>
      <c r="L7" s="27">
        <v>84.08</v>
      </c>
      <c r="M7" s="27">
        <v>-84.08</v>
      </c>
      <c r="N7" s="17">
        <f t="shared" ref="N7:N77" si="4">IF(I7=0," ",M7/I7)</f>
        <v>1</v>
      </c>
      <c r="O7" s="27">
        <v>0</v>
      </c>
      <c r="P7" s="18">
        <f t="shared" ref="P7:P77" si="5">I7-H7</f>
        <v>-330084.08</v>
      </c>
    </row>
    <row r="8" spans="1:16" x14ac:dyDescent="0.3">
      <c r="A8" s="25" t="s">
        <v>19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6" t="s">
        <v>20</v>
      </c>
      <c r="F8" s="27">
        <v>74000000</v>
      </c>
      <c r="G8" s="27">
        <v>0</v>
      </c>
      <c r="H8" s="27">
        <v>74000000</v>
      </c>
      <c r="I8" s="27">
        <v>-105255.22</v>
      </c>
      <c r="J8" s="17">
        <f t="shared" si="3"/>
        <v>-1.4223678378378379E-3</v>
      </c>
      <c r="K8" s="27">
        <v>0</v>
      </c>
      <c r="L8" s="27">
        <v>107051.95</v>
      </c>
      <c r="M8" s="27">
        <v>-107051.95</v>
      </c>
      <c r="N8" s="17">
        <f t="shared" si="4"/>
        <v>1.0170702222654611</v>
      </c>
      <c r="O8" s="27">
        <v>1796.73</v>
      </c>
      <c r="P8" s="18">
        <f t="shared" si="5"/>
        <v>-74105255.219999999</v>
      </c>
    </row>
    <row r="9" spans="1:16" x14ac:dyDescent="0.3">
      <c r="A9" s="25" t="s">
        <v>21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6" t="s">
        <v>22</v>
      </c>
      <c r="F9" s="27">
        <v>16000000</v>
      </c>
      <c r="G9" s="27">
        <v>0</v>
      </c>
      <c r="H9" s="27">
        <v>16000000</v>
      </c>
      <c r="I9" s="27">
        <v>15550259.210000001</v>
      </c>
      <c r="J9" s="17">
        <f t="shared" si="3"/>
        <v>0.97189120062500001</v>
      </c>
      <c r="K9" s="27">
        <v>0</v>
      </c>
      <c r="L9" s="27">
        <v>2812.7</v>
      </c>
      <c r="M9" s="27">
        <v>-2812.7</v>
      </c>
      <c r="N9" s="17">
        <f t="shared" si="4"/>
        <v>-1.808780138012889E-4</v>
      </c>
      <c r="O9" s="27">
        <v>15553071.91</v>
      </c>
      <c r="P9" s="18">
        <f t="shared" si="5"/>
        <v>-449740.78999999911</v>
      </c>
    </row>
    <row r="10" spans="1:16" x14ac:dyDescent="0.3">
      <c r="A10" s="25" t="s">
        <v>23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6" t="s">
        <v>24</v>
      </c>
      <c r="F10" s="27">
        <v>4500000</v>
      </c>
      <c r="G10" s="27">
        <v>0</v>
      </c>
      <c r="H10" s="27">
        <v>4500000</v>
      </c>
      <c r="I10" s="27">
        <v>-147219.57999999999</v>
      </c>
      <c r="J10" s="17">
        <f t="shared" si="3"/>
        <v>-3.2715462222222221E-2</v>
      </c>
      <c r="K10" s="27">
        <v>0</v>
      </c>
      <c r="L10" s="27">
        <v>147219.57999999999</v>
      </c>
      <c r="M10" s="27">
        <v>-147219.57999999999</v>
      </c>
      <c r="N10" s="17">
        <f t="shared" si="4"/>
        <v>1</v>
      </c>
      <c r="O10" s="27">
        <v>0</v>
      </c>
      <c r="P10" s="18">
        <f t="shared" si="5"/>
        <v>-4647219.58</v>
      </c>
    </row>
    <row r="11" spans="1:16" x14ac:dyDescent="0.3">
      <c r="A11" s="25" t="s">
        <v>25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6" t="s">
        <v>26</v>
      </c>
      <c r="F11" s="27">
        <v>11500000</v>
      </c>
      <c r="G11" s="27">
        <v>0</v>
      </c>
      <c r="H11" s="27">
        <v>11500000</v>
      </c>
      <c r="I11" s="27">
        <v>26816.87</v>
      </c>
      <c r="J11" s="17">
        <f t="shared" si="3"/>
        <v>2.3319017391304347E-3</v>
      </c>
      <c r="K11" s="27">
        <v>24741.279999999999</v>
      </c>
      <c r="L11" s="27">
        <v>10818.08</v>
      </c>
      <c r="M11" s="27">
        <v>13923.2</v>
      </c>
      <c r="N11" s="17">
        <f t="shared" si="4"/>
        <v>0.5191955660746389</v>
      </c>
      <c r="O11" s="27">
        <v>12893.67</v>
      </c>
      <c r="P11" s="18">
        <f t="shared" si="5"/>
        <v>-11473183.130000001</v>
      </c>
    </row>
    <row r="12" spans="1:16" x14ac:dyDescent="0.3">
      <c r="A12" s="25" t="s">
        <v>27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6" t="s">
        <v>28</v>
      </c>
      <c r="F12" s="27">
        <v>5922320</v>
      </c>
      <c r="G12" s="27">
        <v>0</v>
      </c>
      <c r="H12" s="27">
        <v>5922320</v>
      </c>
      <c r="I12" s="27">
        <v>1462810.01</v>
      </c>
      <c r="J12" s="17">
        <f t="shared" si="3"/>
        <v>0.24699948837617691</v>
      </c>
      <c r="K12" s="27">
        <v>1475246.47</v>
      </c>
      <c r="L12" s="27">
        <v>24872.92</v>
      </c>
      <c r="M12" s="27">
        <v>1450373.55</v>
      </c>
      <c r="N12" s="17">
        <f t="shared" si="4"/>
        <v>0.99149823974748441</v>
      </c>
      <c r="O12" s="27">
        <v>12436.46</v>
      </c>
      <c r="P12" s="18">
        <f t="shared" si="5"/>
        <v>-4459509.99</v>
      </c>
    </row>
    <row r="13" spans="1:16" x14ac:dyDescent="0.3">
      <c r="A13" s="25" t="s">
        <v>29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6" t="s">
        <v>30</v>
      </c>
      <c r="F13" s="27">
        <v>78280</v>
      </c>
      <c r="G13" s="27">
        <v>0</v>
      </c>
      <c r="H13" s="27">
        <v>78280</v>
      </c>
      <c r="I13" s="27">
        <v>19585.349999999999</v>
      </c>
      <c r="J13" s="17">
        <f t="shared" si="3"/>
        <v>0.25019609095554418</v>
      </c>
      <c r="K13" s="27">
        <v>19624.86</v>
      </c>
      <c r="L13" s="27">
        <v>79.02</v>
      </c>
      <c r="M13" s="27">
        <v>19545.84</v>
      </c>
      <c r="N13" s="17">
        <f t="shared" si="4"/>
        <v>0.99798267582657452</v>
      </c>
      <c r="O13" s="27">
        <v>39.51</v>
      </c>
      <c r="P13" s="18">
        <f t="shared" si="5"/>
        <v>-58694.65</v>
      </c>
    </row>
    <row r="14" spans="1:16" x14ac:dyDescent="0.3">
      <c r="A14" s="25" t="s">
        <v>31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6" t="s">
        <v>32</v>
      </c>
      <c r="F14" s="27">
        <v>28000</v>
      </c>
      <c r="G14" s="27">
        <v>0</v>
      </c>
      <c r="H14" s="27">
        <v>28000</v>
      </c>
      <c r="I14" s="27">
        <v>7033.59</v>
      </c>
      <c r="J14" s="17">
        <f t="shared" si="3"/>
        <v>0.25119964285714286</v>
      </c>
      <c r="K14" s="27">
        <v>7033.59</v>
      </c>
      <c r="L14" s="27">
        <v>0</v>
      </c>
      <c r="M14" s="27">
        <v>7033.59</v>
      </c>
      <c r="N14" s="17">
        <f t="shared" si="4"/>
        <v>1</v>
      </c>
      <c r="O14" s="27">
        <v>0</v>
      </c>
      <c r="P14" s="18">
        <f t="shared" si="5"/>
        <v>-20966.41</v>
      </c>
    </row>
    <row r="15" spans="1:16" x14ac:dyDescent="0.3">
      <c r="A15" s="25" t="s">
        <v>33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6" t="s">
        <v>34</v>
      </c>
      <c r="F15" s="27">
        <v>564720</v>
      </c>
      <c r="G15" s="27">
        <v>0</v>
      </c>
      <c r="H15" s="27">
        <v>564720</v>
      </c>
      <c r="I15" s="27">
        <v>141179.85</v>
      </c>
      <c r="J15" s="17">
        <f t="shared" si="3"/>
        <v>0.24999973438164047</v>
      </c>
      <c r="K15" s="27">
        <v>141179.85</v>
      </c>
      <c r="L15" s="27">
        <v>0</v>
      </c>
      <c r="M15" s="27">
        <v>141179.85</v>
      </c>
      <c r="N15" s="17">
        <f t="shared" si="4"/>
        <v>1</v>
      </c>
      <c r="O15" s="27">
        <v>0</v>
      </c>
      <c r="P15" s="18">
        <f t="shared" si="5"/>
        <v>-423540.15</v>
      </c>
    </row>
    <row r="16" spans="1:16" x14ac:dyDescent="0.3">
      <c r="A16" s="25" t="s">
        <v>35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6" t="s">
        <v>36</v>
      </c>
      <c r="F16" s="27">
        <v>1509320</v>
      </c>
      <c r="G16" s="27">
        <v>0</v>
      </c>
      <c r="H16" s="27">
        <v>1509320</v>
      </c>
      <c r="I16" s="27">
        <v>378607.08</v>
      </c>
      <c r="J16" s="17">
        <f t="shared" si="3"/>
        <v>0.2508461293827684</v>
      </c>
      <c r="K16" s="27">
        <v>378874.2</v>
      </c>
      <c r="L16" s="27">
        <v>534.24</v>
      </c>
      <c r="M16" s="27">
        <v>378339.96</v>
      </c>
      <c r="N16" s="17">
        <f t="shared" si="4"/>
        <v>0.99929446644262443</v>
      </c>
      <c r="O16" s="27">
        <v>267.12</v>
      </c>
      <c r="P16" s="18">
        <f t="shared" si="5"/>
        <v>-1130712.92</v>
      </c>
    </row>
    <row r="17" spans="1:16" x14ac:dyDescent="0.3">
      <c r="A17" s="25" t="s">
        <v>37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6" t="s">
        <v>38</v>
      </c>
      <c r="F17" s="27">
        <v>1870</v>
      </c>
      <c r="G17" s="27">
        <v>0</v>
      </c>
      <c r="H17" s="27">
        <v>1870</v>
      </c>
      <c r="I17" s="27">
        <v>470.61</v>
      </c>
      <c r="J17" s="17">
        <f t="shared" si="3"/>
        <v>0.25166310160427807</v>
      </c>
      <c r="K17" s="27">
        <v>470.61</v>
      </c>
      <c r="L17" s="27">
        <v>0</v>
      </c>
      <c r="M17" s="27">
        <v>470.61</v>
      </c>
      <c r="N17" s="17">
        <f t="shared" si="4"/>
        <v>1</v>
      </c>
      <c r="O17" s="27">
        <v>0</v>
      </c>
      <c r="P17" s="18">
        <f t="shared" si="5"/>
        <v>-1399.3899999999999</v>
      </c>
    </row>
    <row r="18" spans="1:16" x14ac:dyDescent="0.3">
      <c r="A18" s="25" t="s">
        <v>39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6" t="s">
        <v>40</v>
      </c>
      <c r="F18" s="27">
        <v>4000000</v>
      </c>
      <c r="G18" s="27">
        <v>0</v>
      </c>
      <c r="H18" s="27">
        <v>4000000</v>
      </c>
      <c r="I18" s="27">
        <v>-141394.12</v>
      </c>
      <c r="J18" s="17">
        <f t="shared" si="3"/>
        <v>-3.5348529999999996E-2</v>
      </c>
      <c r="K18" s="27">
        <v>0</v>
      </c>
      <c r="L18" s="27">
        <v>228715.34</v>
      </c>
      <c r="M18" s="27">
        <v>-228715.34</v>
      </c>
      <c r="N18" s="17">
        <f t="shared" si="4"/>
        <v>1.6175732060145076</v>
      </c>
      <c r="O18" s="27">
        <v>87321.22</v>
      </c>
      <c r="P18" s="18">
        <f t="shared" si="5"/>
        <v>-4141394.12</v>
      </c>
    </row>
    <row r="19" spans="1:16" x14ac:dyDescent="0.3">
      <c r="A19" s="25" t="s">
        <v>41</v>
      </c>
      <c r="B19" s="13" t="str">
        <f t="shared" si="9"/>
        <v>3</v>
      </c>
      <c r="C19" s="13" t="str">
        <f t="shared" si="10"/>
        <v>31</v>
      </c>
      <c r="D19" s="13" t="str">
        <f t="shared" si="11"/>
        <v>319</v>
      </c>
      <c r="E19" s="26" t="s">
        <v>42</v>
      </c>
      <c r="F19" s="27">
        <v>45000</v>
      </c>
      <c r="G19" s="27">
        <v>0</v>
      </c>
      <c r="H19" s="27">
        <v>45000</v>
      </c>
      <c r="I19" s="27">
        <v>0</v>
      </c>
      <c r="J19" s="17">
        <f t="shared" si="3"/>
        <v>0</v>
      </c>
      <c r="K19" s="27">
        <v>0</v>
      </c>
      <c r="L19" s="27">
        <v>156.41999999999999</v>
      </c>
      <c r="M19" s="27">
        <v>-156.41999999999999</v>
      </c>
      <c r="N19" s="17" t="str">
        <f t="shared" si="4"/>
        <v xml:space="preserve"> </v>
      </c>
      <c r="O19" s="27">
        <v>156.41999999999999</v>
      </c>
      <c r="P19" s="18">
        <f t="shared" si="5"/>
        <v>-45000</v>
      </c>
    </row>
    <row r="20" spans="1:16" x14ac:dyDescent="0.3">
      <c r="A20" s="25" t="s">
        <v>43</v>
      </c>
      <c r="B20" s="13" t="str">
        <f t="shared" si="9"/>
        <v>3</v>
      </c>
      <c r="C20" s="13" t="str">
        <f t="shared" si="10"/>
        <v>32</v>
      </c>
      <c r="D20" s="13" t="str">
        <f t="shared" si="11"/>
        <v>321</v>
      </c>
      <c r="E20" s="26" t="s">
        <v>44</v>
      </c>
      <c r="F20" s="27">
        <v>3000000</v>
      </c>
      <c r="G20" s="27">
        <v>0</v>
      </c>
      <c r="H20" s="27">
        <v>3000000</v>
      </c>
      <c r="I20" s="27">
        <v>-249.95</v>
      </c>
      <c r="J20" s="17">
        <f t="shared" si="3"/>
        <v>-8.3316666666666668E-5</v>
      </c>
      <c r="K20" s="27">
        <v>0</v>
      </c>
      <c r="L20" s="27">
        <v>2288.98</v>
      </c>
      <c r="M20" s="27">
        <v>-2288.98</v>
      </c>
      <c r="N20" s="17">
        <f t="shared" si="4"/>
        <v>9.1577515503100617</v>
      </c>
      <c r="O20" s="27">
        <v>2039.03</v>
      </c>
      <c r="P20" s="18">
        <f t="shared" si="5"/>
        <v>-3000249.95</v>
      </c>
    </row>
    <row r="21" spans="1:16" x14ac:dyDescent="0.3">
      <c r="A21" s="25" t="s">
        <v>45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323</v>
      </c>
      <c r="E21" s="26" t="s">
        <v>46</v>
      </c>
      <c r="F21" s="27">
        <v>180000</v>
      </c>
      <c r="G21" s="27">
        <v>0</v>
      </c>
      <c r="H21" s="27">
        <v>180000</v>
      </c>
      <c r="I21" s="27">
        <v>-1752.1</v>
      </c>
      <c r="J21" s="17">
        <f t="shared" si="3"/>
        <v>-9.7338888888888891E-3</v>
      </c>
      <c r="K21" s="27">
        <v>0</v>
      </c>
      <c r="L21" s="27">
        <v>1752.1</v>
      </c>
      <c r="M21" s="27">
        <v>-1752.1</v>
      </c>
      <c r="N21" s="17">
        <f t="shared" si="4"/>
        <v>1</v>
      </c>
      <c r="O21" s="27">
        <v>0</v>
      </c>
      <c r="P21" s="18">
        <f t="shared" si="5"/>
        <v>-181752.1</v>
      </c>
    </row>
    <row r="22" spans="1:16" x14ac:dyDescent="0.3">
      <c r="A22" s="25" t="s">
        <v>47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325</v>
      </c>
      <c r="E22" s="26" t="s">
        <v>48</v>
      </c>
      <c r="F22" s="27">
        <v>120000</v>
      </c>
      <c r="G22" s="27">
        <v>0</v>
      </c>
      <c r="H22" s="27">
        <v>120000</v>
      </c>
      <c r="I22" s="27">
        <v>6636.26</v>
      </c>
      <c r="J22" s="17">
        <f t="shared" si="3"/>
        <v>5.5302166666666666E-2</v>
      </c>
      <c r="K22" s="27">
        <v>0</v>
      </c>
      <c r="L22" s="27">
        <v>541.82000000000005</v>
      </c>
      <c r="M22" s="27">
        <v>-541.82000000000005</v>
      </c>
      <c r="N22" s="17">
        <f t="shared" si="4"/>
        <v>-8.1645384599156753E-2</v>
      </c>
      <c r="O22" s="27">
        <v>7178.08</v>
      </c>
      <c r="P22" s="18">
        <f t="shared" si="5"/>
        <v>-113363.74</v>
      </c>
    </row>
    <row r="23" spans="1:16" x14ac:dyDescent="0.3">
      <c r="A23" s="25" t="s">
        <v>49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326</v>
      </c>
      <c r="E23" s="26" t="s">
        <v>50</v>
      </c>
      <c r="F23" s="27">
        <v>250000</v>
      </c>
      <c r="G23" s="27">
        <v>0</v>
      </c>
      <c r="H23" s="27">
        <v>250000</v>
      </c>
      <c r="I23" s="27">
        <v>-410.56</v>
      </c>
      <c r="J23" s="17">
        <f t="shared" si="3"/>
        <v>-1.6422400000000001E-3</v>
      </c>
      <c r="K23" s="27">
        <v>0</v>
      </c>
      <c r="L23" s="27">
        <v>657.66</v>
      </c>
      <c r="M23" s="27">
        <v>-657.66</v>
      </c>
      <c r="N23" s="17">
        <f t="shared" si="4"/>
        <v>1.601860872954014</v>
      </c>
      <c r="O23" s="27">
        <v>247.1</v>
      </c>
      <c r="P23" s="18">
        <f t="shared" si="5"/>
        <v>-250410.56</v>
      </c>
    </row>
    <row r="24" spans="1:16" x14ac:dyDescent="0.3">
      <c r="A24" s="25" t="s">
        <v>51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329</v>
      </c>
      <c r="E24" s="26" t="s">
        <v>52</v>
      </c>
      <c r="F24" s="27">
        <v>10000</v>
      </c>
      <c r="G24" s="27">
        <v>0</v>
      </c>
      <c r="H24" s="27">
        <v>10000</v>
      </c>
      <c r="I24" s="27">
        <v>-10.74</v>
      </c>
      <c r="J24" s="17">
        <f t="shared" si="3"/>
        <v>-1.0740000000000001E-3</v>
      </c>
      <c r="K24" s="27">
        <v>0</v>
      </c>
      <c r="L24" s="27">
        <v>10.74</v>
      </c>
      <c r="M24" s="27">
        <v>-10.74</v>
      </c>
      <c r="N24" s="17">
        <f t="shared" si="4"/>
        <v>1</v>
      </c>
      <c r="O24" s="27">
        <v>0</v>
      </c>
      <c r="P24" s="18">
        <f t="shared" si="5"/>
        <v>-10010.74</v>
      </c>
    </row>
    <row r="25" spans="1:16" x14ac:dyDescent="0.3">
      <c r="A25" s="25" t="s">
        <v>53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6" t="s">
        <v>54</v>
      </c>
      <c r="F25" s="27">
        <v>200000</v>
      </c>
      <c r="G25" s="27">
        <v>0</v>
      </c>
      <c r="H25" s="27">
        <v>200000</v>
      </c>
      <c r="I25" s="27">
        <v>0</v>
      </c>
      <c r="J25" s="17">
        <f t="shared" si="3"/>
        <v>0</v>
      </c>
      <c r="K25" s="27">
        <v>0</v>
      </c>
      <c r="L25" s="27">
        <v>0</v>
      </c>
      <c r="M25" s="27">
        <v>0</v>
      </c>
      <c r="N25" s="17" t="str">
        <f t="shared" si="4"/>
        <v xml:space="preserve"> </v>
      </c>
      <c r="O25" s="27">
        <v>0</v>
      </c>
      <c r="P25" s="18">
        <f t="shared" si="5"/>
        <v>-200000</v>
      </c>
    </row>
    <row r="26" spans="1:16" x14ac:dyDescent="0.3">
      <c r="A26" s="25" t="s">
        <v>55</v>
      </c>
      <c r="B26" s="13" t="str">
        <f t="shared" ref="B26:B89" si="12">LEFT(A26,1)</f>
        <v>3</v>
      </c>
      <c r="C26" s="13" t="str">
        <f t="shared" ref="C26:C89" si="13">LEFT(A26,2)</f>
        <v>32</v>
      </c>
      <c r="D26" s="13" t="str">
        <f t="shared" ref="D26:D89" si="14">LEFT(A26,3)</f>
        <v>329</v>
      </c>
      <c r="E26" s="26" t="s">
        <v>56</v>
      </c>
      <c r="F26" s="27">
        <v>10000</v>
      </c>
      <c r="G26" s="27">
        <v>0</v>
      </c>
      <c r="H26" s="27">
        <v>10000</v>
      </c>
      <c r="I26" s="27">
        <v>1549.38</v>
      </c>
      <c r="J26" s="17">
        <f t="shared" si="3"/>
        <v>0.15493800000000002</v>
      </c>
      <c r="K26" s="27">
        <v>0</v>
      </c>
      <c r="L26" s="27">
        <v>0</v>
      </c>
      <c r="M26" s="27">
        <v>0</v>
      </c>
      <c r="N26" s="17">
        <f t="shared" si="4"/>
        <v>0</v>
      </c>
      <c r="O26" s="27">
        <v>1549.38</v>
      </c>
      <c r="P26" s="18">
        <f t="shared" si="5"/>
        <v>-8450.619999999999</v>
      </c>
    </row>
    <row r="27" spans="1:16" x14ac:dyDescent="0.3">
      <c r="A27" s="25" t="s">
        <v>57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6" t="s">
        <v>248</v>
      </c>
      <c r="F27" s="27">
        <v>10000</v>
      </c>
      <c r="G27" s="27">
        <v>0</v>
      </c>
      <c r="H27" s="27">
        <v>10000</v>
      </c>
      <c r="I27" s="27">
        <v>0</v>
      </c>
      <c r="J27" s="17">
        <f t="shared" si="3"/>
        <v>0</v>
      </c>
      <c r="K27" s="27">
        <v>0</v>
      </c>
      <c r="L27" s="27">
        <v>0</v>
      </c>
      <c r="M27" s="27">
        <v>0</v>
      </c>
      <c r="N27" s="17" t="str">
        <f t="shared" si="4"/>
        <v xml:space="preserve"> </v>
      </c>
      <c r="O27" s="27">
        <v>0</v>
      </c>
      <c r="P27" s="18">
        <f t="shared" si="5"/>
        <v>-10000</v>
      </c>
    </row>
    <row r="28" spans="1:16" x14ac:dyDescent="0.3">
      <c r="A28" s="25" t="s">
        <v>58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6" t="s">
        <v>223</v>
      </c>
      <c r="F28" s="27">
        <v>5000</v>
      </c>
      <c r="G28" s="27">
        <v>0</v>
      </c>
      <c r="H28" s="27">
        <v>5000</v>
      </c>
      <c r="I28" s="27">
        <v>0</v>
      </c>
      <c r="J28" s="17">
        <f t="shared" si="3"/>
        <v>0</v>
      </c>
      <c r="K28" s="27">
        <v>0</v>
      </c>
      <c r="L28" s="27">
        <v>0</v>
      </c>
      <c r="M28" s="27">
        <v>0</v>
      </c>
      <c r="N28" s="17" t="str">
        <f t="shared" si="4"/>
        <v xml:space="preserve"> </v>
      </c>
      <c r="O28" s="27">
        <v>0</v>
      </c>
      <c r="P28" s="18">
        <f t="shared" si="5"/>
        <v>-5000</v>
      </c>
    </row>
    <row r="29" spans="1:16" x14ac:dyDescent="0.3">
      <c r="A29" s="25" t="s">
        <v>59</v>
      </c>
      <c r="B29" s="13" t="str">
        <f t="shared" si="12"/>
        <v>3</v>
      </c>
      <c r="C29" s="13" t="str">
        <f t="shared" si="13"/>
        <v>33</v>
      </c>
      <c r="D29" s="13" t="str">
        <f t="shared" si="14"/>
        <v>330</v>
      </c>
      <c r="E29" s="26" t="s">
        <v>60</v>
      </c>
      <c r="F29" s="27">
        <v>5000000</v>
      </c>
      <c r="G29" s="27">
        <v>0</v>
      </c>
      <c r="H29" s="27">
        <v>5000000</v>
      </c>
      <c r="I29" s="27">
        <v>643979.44999999995</v>
      </c>
      <c r="J29" s="17">
        <f t="shared" si="3"/>
        <v>0.12879589</v>
      </c>
      <c r="K29" s="27">
        <v>644101.94999999995</v>
      </c>
      <c r="L29" s="27">
        <v>122.5</v>
      </c>
      <c r="M29" s="27">
        <v>643979.44999999995</v>
      </c>
      <c r="N29" s="17">
        <f t="shared" si="4"/>
        <v>1</v>
      </c>
      <c r="O29" s="27">
        <v>0</v>
      </c>
      <c r="P29" s="18">
        <f t="shared" si="5"/>
        <v>-4356020.55</v>
      </c>
    </row>
    <row r="30" spans="1:16" x14ac:dyDescent="0.3">
      <c r="A30" s="25" t="s">
        <v>61</v>
      </c>
      <c r="B30" s="13" t="str">
        <f t="shared" si="12"/>
        <v>3</v>
      </c>
      <c r="C30" s="13" t="str">
        <f t="shared" si="13"/>
        <v>33</v>
      </c>
      <c r="D30" s="13" t="str">
        <f t="shared" si="14"/>
        <v>331</v>
      </c>
      <c r="E30" s="26" t="s">
        <v>62</v>
      </c>
      <c r="F30" s="27">
        <v>1600000</v>
      </c>
      <c r="G30" s="27">
        <v>0</v>
      </c>
      <c r="H30" s="27">
        <v>1600000</v>
      </c>
      <c r="I30" s="27">
        <v>1774.4</v>
      </c>
      <c r="J30" s="17">
        <f t="shared" si="3"/>
        <v>1.109E-3</v>
      </c>
      <c r="K30" s="27">
        <v>0</v>
      </c>
      <c r="L30" s="27">
        <v>616.05999999999995</v>
      </c>
      <c r="M30" s="27">
        <v>-616.05999999999995</v>
      </c>
      <c r="N30" s="17">
        <f t="shared" si="4"/>
        <v>-0.34719341749323712</v>
      </c>
      <c r="O30" s="27">
        <v>2390.46</v>
      </c>
      <c r="P30" s="18">
        <f t="shared" si="5"/>
        <v>-1598225.6</v>
      </c>
    </row>
    <row r="31" spans="1:16" x14ac:dyDescent="0.3">
      <c r="A31" s="25" t="s">
        <v>63</v>
      </c>
      <c r="B31" s="13" t="str">
        <f t="shared" si="12"/>
        <v>3</v>
      </c>
      <c r="C31" s="13" t="str">
        <f t="shared" si="13"/>
        <v>33</v>
      </c>
      <c r="D31" s="13" t="str">
        <f t="shared" si="14"/>
        <v>334</v>
      </c>
      <c r="E31" s="26" t="s">
        <v>196</v>
      </c>
      <c r="F31" s="27">
        <v>40000</v>
      </c>
      <c r="G31" s="27">
        <v>0</v>
      </c>
      <c r="H31" s="27">
        <v>40000</v>
      </c>
      <c r="I31" s="27">
        <v>-289.22000000000003</v>
      </c>
      <c r="J31" s="17">
        <f t="shared" si="3"/>
        <v>-7.2305000000000008E-3</v>
      </c>
      <c r="K31" s="27">
        <v>0</v>
      </c>
      <c r="L31" s="27">
        <v>289.22000000000003</v>
      </c>
      <c r="M31" s="27">
        <v>-289.22000000000003</v>
      </c>
      <c r="N31" s="17">
        <f t="shared" si="4"/>
        <v>1</v>
      </c>
      <c r="O31" s="27">
        <v>0</v>
      </c>
      <c r="P31" s="18">
        <f t="shared" si="5"/>
        <v>-40289.22</v>
      </c>
    </row>
    <row r="32" spans="1:16" x14ac:dyDescent="0.3">
      <c r="A32" s="25" t="s">
        <v>64</v>
      </c>
      <c r="B32" s="13" t="str">
        <f t="shared" si="12"/>
        <v>3</v>
      </c>
      <c r="C32" s="13" t="str">
        <f t="shared" si="13"/>
        <v>33</v>
      </c>
      <c r="D32" s="13" t="str">
        <f t="shared" si="14"/>
        <v>335</v>
      </c>
      <c r="E32" s="26" t="s">
        <v>65</v>
      </c>
      <c r="F32" s="27">
        <v>950000</v>
      </c>
      <c r="G32" s="27">
        <v>0</v>
      </c>
      <c r="H32" s="27">
        <v>950000</v>
      </c>
      <c r="I32" s="27">
        <v>-4293.7299999999996</v>
      </c>
      <c r="J32" s="17">
        <f t="shared" si="3"/>
        <v>-4.519715789473684E-3</v>
      </c>
      <c r="K32" s="27">
        <v>0</v>
      </c>
      <c r="L32" s="27">
        <v>4293.7299999999996</v>
      </c>
      <c r="M32" s="27">
        <v>-4293.7299999999996</v>
      </c>
      <c r="N32" s="17">
        <f t="shared" si="4"/>
        <v>1</v>
      </c>
      <c r="O32" s="27">
        <v>0</v>
      </c>
      <c r="P32" s="18">
        <f t="shared" si="5"/>
        <v>-954293.73</v>
      </c>
    </row>
    <row r="33" spans="1:16" x14ac:dyDescent="0.3">
      <c r="A33" s="25" t="s">
        <v>66</v>
      </c>
      <c r="B33" s="13" t="str">
        <f t="shared" si="12"/>
        <v>3</v>
      </c>
      <c r="C33" s="13" t="str">
        <f t="shared" si="13"/>
        <v>33</v>
      </c>
      <c r="D33" s="13" t="str">
        <f t="shared" si="14"/>
        <v>335</v>
      </c>
      <c r="E33" s="26" t="s">
        <v>67</v>
      </c>
      <c r="F33" s="27">
        <v>50000</v>
      </c>
      <c r="G33" s="27">
        <v>0</v>
      </c>
      <c r="H33" s="27">
        <v>50000</v>
      </c>
      <c r="I33" s="27">
        <v>0</v>
      </c>
      <c r="J33" s="17">
        <f t="shared" si="3"/>
        <v>0</v>
      </c>
      <c r="K33" s="27">
        <v>0</v>
      </c>
      <c r="L33" s="27">
        <v>0</v>
      </c>
      <c r="M33" s="27">
        <v>0</v>
      </c>
      <c r="N33" s="17" t="str">
        <f t="shared" si="4"/>
        <v xml:space="preserve"> </v>
      </c>
      <c r="O33" s="27">
        <v>0</v>
      </c>
      <c r="P33" s="18">
        <f t="shared" si="5"/>
        <v>-50000</v>
      </c>
    </row>
    <row r="34" spans="1:16" x14ac:dyDescent="0.3">
      <c r="A34" s="25" t="s">
        <v>68</v>
      </c>
      <c r="B34" s="13" t="str">
        <f t="shared" si="12"/>
        <v>3</v>
      </c>
      <c r="C34" s="13" t="str">
        <f t="shared" si="13"/>
        <v>33</v>
      </c>
      <c r="D34" s="13" t="str">
        <f t="shared" si="14"/>
        <v>335</v>
      </c>
      <c r="E34" s="26" t="s">
        <v>69</v>
      </c>
      <c r="F34" s="27">
        <v>400000</v>
      </c>
      <c r="G34" s="27">
        <v>0</v>
      </c>
      <c r="H34" s="27">
        <v>400000</v>
      </c>
      <c r="I34" s="27">
        <v>-6723.1</v>
      </c>
      <c r="J34" s="17">
        <f t="shared" si="3"/>
        <v>-1.680775E-2</v>
      </c>
      <c r="K34" s="27">
        <v>0</v>
      </c>
      <c r="L34" s="27">
        <v>6723.1</v>
      </c>
      <c r="M34" s="27">
        <v>-6723.1</v>
      </c>
      <c r="N34" s="17">
        <f t="shared" si="4"/>
        <v>1</v>
      </c>
      <c r="O34" s="27">
        <v>0</v>
      </c>
      <c r="P34" s="18">
        <f t="shared" si="5"/>
        <v>-406723.1</v>
      </c>
    </row>
    <row r="35" spans="1:16" x14ac:dyDescent="0.3">
      <c r="A35" s="25" t="s">
        <v>70</v>
      </c>
      <c r="B35" s="13" t="str">
        <f t="shared" si="12"/>
        <v>3</v>
      </c>
      <c r="C35" s="13" t="str">
        <f t="shared" si="13"/>
        <v>33</v>
      </c>
      <c r="D35" s="13" t="str">
        <f t="shared" si="14"/>
        <v>335</v>
      </c>
      <c r="E35" s="26" t="s">
        <v>71</v>
      </c>
      <c r="F35" s="27">
        <v>4500000</v>
      </c>
      <c r="G35" s="27">
        <v>0</v>
      </c>
      <c r="H35" s="27">
        <v>4500000</v>
      </c>
      <c r="I35" s="27">
        <v>0</v>
      </c>
      <c r="J35" s="17">
        <f t="shared" si="3"/>
        <v>0</v>
      </c>
      <c r="K35" s="27">
        <v>0</v>
      </c>
      <c r="L35" s="27">
        <v>0</v>
      </c>
      <c r="M35" s="27">
        <v>0</v>
      </c>
      <c r="N35" s="17" t="str">
        <f t="shared" si="4"/>
        <v xml:space="preserve"> </v>
      </c>
      <c r="O35" s="27">
        <v>0</v>
      </c>
      <c r="P35" s="18">
        <f t="shared" si="5"/>
        <v>-4500000</v>
      </c>
    </row>
    <row r="36" spans="1:16" x14ac:dyDescent="0.3">
      <c r="A36" s="25" t="s">
        <v>72</v>
      </c>
      <c r="B36" s="13" t="str">
        <f t="shared" si="12"/>
        <v>3</v>
      </c>
      <c r="C36" s="13" t="str">
        <f t="shared" si="13"/>
        <v>33</v>
      </c>
      <c r="D36" s="13" t="str">
        <f t="shared" si="14"/>
        <v>335</v>
      </c>
      <c r="E36" s="26" t="s">
        <v>73</v>
      </c>
      <c r="F36" s="27">
        <v>300000</v>
      </c>
      <c r="G36" s="27">
        <v>0</v>
      </c>
      <c r="H36" s="27">
        <v>300000</v>
      </c>
      <c r="I36" s="27">
        <v>-629.28</v>
      </c>
      <c r="J36" s="17">
        <f t="shared" si="3"/>
        <v>-2.0975999999999998E-3</v>
      </c>
      <c r="K36" s="27">
        <v>0</v>
      </c>
      <c r="L36" s="27">
        <v>629.28</v>
      </c>
      <c r="M36" s="27">
        <v>-629.28</v>
      </c>
      <c r="N36" s="17">
        <f t="shared" si="4"/>
        <v>1</v>
      </c>
      <c r="O36" s="27">
        <v>0</v>
      </c>
      <c r="P36" s="18">
        <f t="shared" si="5"/>
        <v>-300629.28000000003</v>
      </c>
    </row>
    <row r="37" spans="1:16" x14ac:dyDescent="0.3">
      <c r="A37" s="25" t="s">
        <v>74</v>
      </c>
      <c r="B37" s="13" t="str">
        <f t="shared" si="12"/>
        <v>3</v>
      </c>
      <c r="C37" s="13" t="str">
        <f t="shared" si="13"/>
        <v>33</v>
      </c>
      <c r="D37" s="13" t="str">
        <f t="shared" si="14"/>
        <v>338</v>
      </c>
      <c r="E37" s="26" t="s">
        <v>75</v>
      </c>
      <c r="F37" s="27">
        <v>750000</v>
      </c>
      <c r="G37" s="27">
        <v>0</v>
      </c>
      <c r="H37" s="27">
        <v>750000</v>
      </c>
      <c r="I37" s="27">
        <v>185176.92</v>
      </c>
      <c r="J37" s="17">
        <f t="shared" si="3"/>
        <v>0.24690256000000002</v>
      </c>
      <c r="K37" s="27">
        <v>185176.92</v>
      </c>
      <c r="L37" s="27">
        <v>0</v>
      </c>
      <c r="M37" s="27">
        <v>185176.92</v>
      </c>
      <c r="N37" s="17">
        <f t="shared" si="4"/>
        <v>1</v>
      </c>
      <c r="O37" s="27">
        <v>0</v>
      </c>
      <c r="P37" s="18">
        <f t="shared" si="5"/>
        <v>-564823.07999999996</v>
      </c>
    </row>
    <row r="38" spans="1:16" x14ac:dyDescent="0.3">
      <c r="A38" s="25" t="s">
        <v>76</v>
      </c>
      <c r="B38" s="13" t="str">
        <f t="shared" si="12"/>
        <v>3</v>
      </c>
      <c r="C38" s="13" t="str">
        <f t="shared" si="13"/>
        <v>34</v>
      </c>
      <c r="D38" s="13" t="str">
        <f t="shared" si="14"/>
        <v>342</v>
      </c>
      <c r="E38" s="26" t="s">
        <v>77</v>
      </c>
      <c r="F38" s="27">
        <v>98355</v>
      </c>
      <c r="G38" s="27">
        <v>0</v>
      </c>
      <c r="H38" s="27">
        <v>98355</v>
      </c>
      <c r="I38" s="27">
        <v>164</v>
      </c>
      <c r="J38" s="17">
        <f t="shared" si="3"/>
        <v>1.6674292105129378E-3</v>
      </c>
      <c r="K38" s="27">
        <v>164</v>
      </c>
      <c r="L38" s="27">
        <v>0</v>
      </c>
      <c r="M38" s="27">
        <v>164</v>
      </c>
      <c r="N38" s="17">
        <f t="shared" si="4"/>
        <v>1</v>
      </c>
      <c r="O38" s="27">
        <v>0</v>
      </c>
      <c r="P38" s="18">
        <f t="shared" si="5"/>
        <v>-98191</v>
      </c>
    </row>
    <row r="39" spans="1:16" x14ac:dyDescent="0.3">
      <c r="A39" s="25" t="s">
        <v>78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6" t="s">
        <v>79</v>
      </c>
      <c r="F39" s="27">
        <v>1138070</v>
      </c>
      <c r="G39" s="27">
        <v>0</v>
      </c>
      <c r="H39" s="27">
        <v>1138070</v>
      </c>
      <c r="I39" s="27">
        <v>0</v>
      </c>
      <c r="J39" s="17">
        <f t="shared" si="3"/>
        <v>0</v>
      </c>
      <c r="K39" s="27">
        <v>0</v>
      </c>
      <c r="L39" s="27">
        <v>0</v>
      </c>
      <c r="M39" s="27">
        <v>0</v>
      </c>
      <c r="N39" s="17" t="str">
        <f t="shared" si="4"/>
        <v xml:space="preserve"> </v>
      </c>
      <c r="O39" s="27">
        <v>0</v>
      </c>
      <c r="P39" s="18">
        <f t="shared" si="5"/>
        <v>-1138070</v>
      </c>
    </row>
    <row r="40" spans="1:16" x14ac:dyDescent="0.3">
      <c r="A40" s="25" t="s">
        <v>80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349</v>
      </c>
      <c r="E40" s="26" t="s">
        <v>81</v>
      </c>
      <c r="F40" s="27">
        <v>10000</v>
      </c>
      <c r="G40" s="27">
        <v>0</v>
      </c>
      <c r="H40" s="27">
        <v>10000</v>
      </c>
      <c r="I40" s="27">
        <v>-37</v>
      </c>
      <c r="J40" s="17">
        <f t="shared" si="3"/>
        <v>-3.7000000000000002E-3</v>
      </c>
      <c r="K40" s="27">
        <v>0</v>
      </c>
      <c r="L40" s="27">
        <v>37</v>
      </c>
      <c r="M40" s="27">
        <v>-37</v>
      </c>
      <c r="N40" s="17">
        <f t="shared" si="4"/>
        <v>1</v>
      </c>
      <c r="O40" s="27">
        <v>0</v>
      </c>
      <c r="P40" s="18">
        <f t="shared" si="5"/>
        <v>-10037</v>
      </c>
    </row>
    <row r="41" spans="1:16" x14ac:dyDescent="0.3">
      <c r="A41" s="25" t="s">
        <v>82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6" t="s">
        <v>83</v>
      </c>
      <c r="F41" s="27">
        <v>20000</v>
      </c>
      <c r="G41" s="27">
        <v>0</v>
      </c>
      <c r="H41" s="27">
        <v>20000</v>
      </c>
      <c r="I41" s="27">
        <v>5736.7</v>
      </c>
      <c r="J41" s="17">
        <f t="shared" si="3"/>
        <v>0.28683500000000001</v>
      </c>
      <c r="K41" s="27">
        <v>168.19</v>
      </c>
      <c r="L41" s="27">
        <v>42.31</v>
      </c>
      <c r="M41" s="27">
        <v>125.88</v>
      </c>
      <c r="N41" s="17">
        <f t="shared" si="4"/>
        <v>2.1942928861540607E-2</v>
      </c>
      <c r="O41" s="27">
        <v>5610.82</v>
      </c>
      <c r="P41" s="18">
        <f t="shared" si="5"/>
        <v>-14263.3</v>
      </c>
    </row>
    <row r="42" spans="1:16" x14ac:dyDescent="0.3">
      <c r="A42" s="25" t="s">
        <v>84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6" t="s">
        <v>85</v>
      </c>
      <c r="F42" s="27">
        <v>10000</v>
      </c>
      <c r="G42" s="27">
        <v>0</v>
      </c>
      <c r="H42" s="27">
        <v>10000</v>
      </c>
      <c r="I42" s="27">
        <v>1570.18</v>
      </c>
      <c r="J42" s="17">
        <f t="shared" si="3"/>
        <v>0.15701800000000002</v>
      </c>
      <c r="K42" s="27">
        <v>0</v>
      </c>
      <c r="L42" s="27">
        <v>0</v>
      </c>
      <c r="M42" s="27">
        <v>0</v>
      </c>
      <c r="N42" s="17">
        <f t="shared" si="4"/>
        <v>0</v>
      </c>
      <c r="O42" s="27">
        <v>1570.18</v>
      </c>
      <c r="P42" s="18">
        <f t="shared" si="5"/>
        <v>-8429.82</v>
      </c>
    </row>
    <row r="43" spans="1:16" x14ac:dyDescent="0.3">
      <c r="A43" s="25" t="s">
        <v>260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6" t="s">
        <v>261</v>
      </c>
      <c r="F43" s="27">
        <v>0</v>
      </c>
      <c r="G43" s="27">
        <v>0</v>
      </c>
      <c r="H43" s="27">
        <v>0</v>
      </c>
      <c r="I43" s="27">
        <v>1345.97</v>
      </c>
      <c r="J43" s="17" t="str">
        <f t="shared" si="3"/>
        <v xml:space="preserve"> </v>
      </c>
      <c r="K43" s="27">
        <v>0</v>
      </c>
      <c r="L43" s="27">
        <v>0</v>
      </c>
      <c r="M43" s="27">
        <v>0</v>
      </c>
      <c r="N43" s="17">
        <f t="shared" si="4"/>
        <v>0</v>
      </c>
      <c r="O43" s="27">
        <v>1345.97</v>
      </c>
      <c r="P43" s="18">
        <f t="shared" si="5"/>
        <v>1345.97</v>
      </c>
    </row>
    <row r="44" spans="1:16" x14ac:dyDescent="0.3">
      <c r="A44" s="25" t="s">
        <v>219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6" t="s">
        <v>224</v>
      </c>
      <c r="F44" s="27">
        <v>1955000</v>
      </c>
      <c r="G44" s="27">
        <v>0</v>
      </c>
      <c r="H44" s="27">
        <v>1955000</v>
      </c>
      <c r="I44" s="27">
        <v>327299.03999999998</v>
      </c>
      <c r="J44" s="17">
        <f t="shared" si="3"/>
        <v>0.16741638874680306</v>
      </c>
      <c r="K44" s="27">
        <v>327299.03999999998</v>
      </c>
      <c r="L44" s="27">
        <v>0</v>
      </c>
      <c r="M44" s="27">
        <v>327299.03999999998</v>
      </c>
      <c r="N44" s="17">
        <f t="shared" si="4"/>
        <v>1</v>
      </c>
      <c r="O44" s="27">
        <v>0</v>
      </c>
      <c r="P44" s="18">
        <f t="shared" si="5"/>
        <v>-1627700.96</v>
      </c>
    </row>
    <row r="45" spans="1:16" x14ac:dyDescent="0.3">
      <c r="A45" s="25" t="s">
        <v>220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6" t="s">
        <v>225</v>
      </c>
      <c r="F45" s="27">
        <v>292295</v>
      </c>
      <c r="G45" s="27">
        <v>0</v>
      </c>
      <c r="H45" s="27">
        <v>292295</v>
      </c>
      <c r="I45" s="27">
        <v>0</v>
      </c>
      <c r="J45" s="17">
        <f t="shared" si="3"/>
        <v>0</v>
      </c>
      <c r="K45" s="27">
        <v>0</v>
      </c>
      <c r="L45" s="27">
        <v>0</v>
      </c>
      <c r="M45" s="27">
        <v>0</v>
      </c>
      <c r="N45" s="17" t="str">
        <f t="shared" si="4"/>
        <v xml:space="preserve"> </v>
      </c>
      <c r="O45" s="27">
        <v>0</v>
      </c>
      <c r="P45" s="18">
        <f t="shared" si="5"/>
        <v>-292295</v>
      </c>
    </row>
    <row r="46" spans="1:16" x14ac:dyDescent="0.3">
      <c r="A46" s="25" t="s">
        <v>221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6" t="s">
        <v>226</v>
      </c>
      <c r="F46" s="27">
        <v>180000</v>
      </c>
      <c r="G46" s="27">
        <v>0</v>
      </c>
      <c r="H46" s="27">
        <v>180000</v>
      </c>
      <c r="I46" s="27">
        <v>0</v>
      </c>
      <c r="J46" s="17">
        <f t="shared" si="3"/>
        <v>0</v>
      </c>
      <c r="K46" s="27">
        <v>0</v>
      </c>
      <c r="L46" s="27">
        <v>0</v>
      </c>
      <c r="M46" s="27">
        <v>0</v>
      </c>
      <c r="N46" s="17" t="str">
        <f t="shared" si="4"/>
        <v xml:space="preserve"> </v>
      </c>
      <c r="O46" s="27">
        <v>0</v>
      </c>
      <c r="P46" s="18">
        <f t="shared" si="5"/>
        <v>-180000</v>
      </c>
    </row>
    <row r="47" spans="1:16" x14ac:dyDescent="0.3">
      <c r="A47" s="25" t="s">
        <v>249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6" t="s">
        <v>250</v>
      </c>
      <c r="F47" s="27">
        <v>173500</v>
      </c>
      <c r="G47" s="27">
        <v>0</v>
      </c>
      <c r="H47" s="27">
        <v>173500</v>
      </c>
      <c r="I47" s="27">
        <v>0</v>
      </c>
      <c r="J47" s="17">
        <f t="shared" si="3"/>
        <v>0</v>
      </c>
      <c r="K47" s="27">
        <v>0</v>
      </c>
      <c r="L47" s="27">
        <v>0</v>
      </c>
      <c r="M47" s="27">
        <v>0</v>
      </c>
      <c r="N47" s="17" t="str">
        <f t="shared" si="4"/>
        <v xml:space="preserve"> </v>
      </c>
      <c r="O47" s="27">
        <v>0</v>
      </c>
      <c r="P47" s="18">
        <f t="shared" si="5"/>
        <v>-173500</v>
      </c>
    </row>
    <row r="48" spans="1:16" x14ac:dyDescent="0.3">
      <c r="A48" s="25" t="s">
        <v>86</v>
      </c>
      <c r="B48" s="13" t="str">
        <f t="shared" si="12"/>
        <v>3</v>
      </c>
      <c r="C48" s="13" t="str">
        <f t="shared" si="13"/>
        <v>35</v>
      </c>
      <c r="D48" s="13" t="str">
        <f t="shared" si="14"/>
        <v>351</v>
      </c>
      <c r="E48" s="26" t="s">
        <v>87</v>
      </c>
      <c r="F48" s="27">
        <v>1250000</v>
      </c>
      <c r="G48" s="27">
        <v>0</v>
      </c>
      <c r="H48" s="27">
        <v>1250000</v>
      </c>
      <c r="I48" s="27">
        <v>0</v>
      </c>
      <c r="J48" s="17">
        <f t="shared" si="3"/>
        <v>0</v>
      </c>
      <c r="K48" s="27">
        <v>0</v>
      </c>
      <c r="L48" s="27">
        <v>0</v>
      </c>
      <c r="M48" s="27">
        <v>0</v>
      </c>
      <c r="N48" s="17" t="str">
        <f t="shared" si="4"/>
        <v xml:space="preserve"> </v>
      </c>
      <c r="O48" s="27">
        <v>0</v>
      </c>
      <c r="P48" s="18">
        <f t="shared" si="5"/>
        <v>-1250000</v>
      </c>
    </row>
    <row r="49" spans="1:16" x14ac:dyDescent="0.3">
      <c r="A49" s="25" t="s">
        <v>88</v>
      </c>
      <c r="B49" s="13" t="str">
        <f t="shared" si="12"/>
        <v>3</v>
      </c>
      <c r="C49" s="13" t="str">
        <f t="shared" si="13"/>
        <v>36</v>
      </c>
      <c r="D49" s="13" t="str">
        <f t="shared" si="14"/>
        <v>360</v>
      </c>
      <c r="E49" s="26" t="s">
        <v>89</v>
      </c>
      <c r="F49" s="27">
        <v>230000</v>
      </c>
      <c r="G49" s="27">
        <v>0</v>
      </c>
      <c r="H49" s="27">
        <v>230000</v>
      </c>
      <c r="I49" s="27">
        <v>50717.45</v>
      </c>
      <c r="J49" s="17">
        <f t="shared" si="3"/>
        <v>0.22051065217391302</v>
      </c>
      <c r="K49" s="27">
        <v>17253.93</v>
      </c>
      <c r="L49" s="27">
        <v>0</v>
      </c>
      <c r="M49" s="27">
        <v>17253.93</v>
      </c>
      <c r="N49" s="17">
        <f t="shared" si="4"/>
        <v>0.34019711164500582</v>
      </c>
      <c r="O49" s="27">
        <v>33463.519999999997</v>
      </c>
      <c r="P49" s="18">
        <f t="shared" si="5"/>
        <v>-179282.55</v>
      </c>
    </row>
    <row r="50" spans="1:16" x14ac:dyDescent="0.3">
      <c r="A50" s="25" t="s">
        <v>90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6" t="s">
        <v>91</v>
      </c>
      <c r="F50" s="27">
        <v>42220</v>
      </c>
      <c r="G50" s="27">
        <v>0</v>
      </c>
      <c r="H50" s="27">
        <v>42220</v>
      </c>
      <c r="I50" s="27">
        <v>0</v>
      </c>
      <c r="J50" s="17">
        <f t="shared" si="3"/>
        <v>0</v>
      </c>
      <c r="K50" s="27">
        <v>0</v>
      </c>
      <c r="L50" s="27">
        <v>0</v>
      </c>
      <c r="M50" s="27">
        <v>0</v>
      </c>
      <c r="N50" s="17" t="str">
        <f t="shared" si="4"/>
        <v xml:space="preserve"> </v>
      </c>
      <c r="O50" s="27">
        <v>0</v>
      </c>
      <c r="P50" s="18">
        <f t="shared" si="5"/>
        <v>-42220</v>
      </c>
    </row>
    <row r="51" spans="1:16" x14ac:dyDescent="0.3">
      <c r="A51" s="25" t="s">
        <v>92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6" t="s">
        <v>93</v>
      </c>
      <c r="F51" s="27">
        <v>11000</v>
      </c>
      <c r="G51" s="27">
        <v>0</v>
      </c>
      <c r="H51" s="27">
        <v>11000</v>
      </c>
      <c r="I51" s="27">
        <v>0</v>
      </c>
      <c r="J51" s="17">
        <f t="shared" si="3"/>
        <v>0</v>
      </c>
      <c r="K51" s="27">
        <v>0</v>
      </c>
      <c r="L51" s="27">
        <v>0</v>
      </c>
      <c r="M51" s="27">
        <v>0</v>
      </c>
      <c r="N51" s="17" t="str">
        <f t="shared" si="4"/>
        <v xml:space="preserve"> </v>
      </c>
      <c r="O51" s="27">
        <v>0</v>
      </c>
      <c r="P51" s="18">
        <f t="shared" si="5"/>
        <v>-11000</v>
      </c>
    </row>
    <row r="52" spans="1:16" x14ac:dyDescent="0.3">
      <c r="A52" s="25" t="s">
        <v>94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6" t="s">
        <v>95</v>
      </c>
      <c r="F52" s="27">
        <v>153800</v>
      </c>
      <c r="G52" s="27">
        <v>0</v>
      </c>
      <c r="H52" s="27">
        <v>153800</v>
      </c>
      <c r="I52" s="27">
        <v>31756.27</v>
      </c>
      <c r="J52" s="17">
        <f t="shared" si="3"/>
        <v>0.20647769830949286</v>
      </c>
      <c r="K52" s="27">
        <v>31756.27</v>
      </c>
      <c r="L52" s="27">
        <v>0</v>
      </c>
      <c r="M52" s="27">
        <v>31756.27</v>
      </c>
      <c r="N52" s="17">
        <f t="shared" si="4"/>
        <v>1</v>
      </c>
      <c r="O52" s="27">
        <v>0</v>
      </c>
      <c r="P52" s="18">
        <f t="shared" si="5"/>
        <v>-122043.73</v>
      </c>
    </row>
    <row r="53" spans="1:16" x14ac:dyDescent="0.3">
      <c r="A53" s="25" t="s">
        <v>96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6" t="s">
        <v>97</v>
      </c>
      <c r="F53" s="27">
        <v>1150000</v>
      </c>
      <c r="G53" s="27">
        <v>0</v>
      </c>
      <c r="H53" s="27">
        <v>1150000</v>
      </c>
      <c r="I53" s="27">
        <v>63390.06</v>
      </c>
      <c r="J53" s="17">
        <f t="shared" si="3"/>
        <v>5.5121791304347821E-2</v>
      </c>
      <c r="K53" s="27">
        <v>63390.06</v>
      </c>
      <c r="L53" s="27">
        <v>0</v>
      </c>
      <c r="M53" s="27">
        <v>63390.06</v>
      </c>
      <c r="N53" s="17">
        <f t="shared" si="4"/>
        <v>1</v>
      </c>
      <c r="O53" s="27">
        <v>0</v>
      </c>
      <c r="P53" s="18">
        <f t="shared" si="5"/>
        <v>-1086609.94</v>
      </c>
    </row>
    <row r="54" spans="1:16" x14ac:dyDescent="0.3">
      <c r="A54" s="25" t="s">
        <v>98</v>
      </c>
      <c r="B54" s="13" t="str">
        <f t="shared" si="12"/>
        <v>3</v>
      </c>
      <c r="C54" s="13" t="str">
        <f t="shared" si="13"/>
        <v>38</v>
      </c>
      <c r="D54" s="13" t="str">
        <f t="shared" si="14"/>
        <v>389</v>
      </c>
      <c r="E54" s="26" t="s">
        <v>99</v>
      </c>
      <c r="F54" s="27">
        <v>300000</v>
      </c>
      <c r="G54" s="27">
        <v>0</v>
      </c>
      <c r="H54" s="27">
        <v>300000</v>
      </c>
      <c r="I54" s="27">
        <v>146381.66</v>
      </c>
      <c r="J54" s="17">
        <f t="shared" si="3"/>
        <v>0.48793886666666669</v>
      </c>
      <c r="K54" s="27">
        <v>125709.01</v>
      </c>
      <c r="L54" s="27">
        <v>0</v>
      </c>
      <c r="M54" s="27">
        <v>125709.01</v>
      </c>
      <c r="N54" s="17">
        <f t="shared" si="4"/>
        <v>0.85877568269139726</v>
      </c>
      <c r="O54" s="27">
        <v>20672.650000000001</v>
      </c>
      <c r="P54" s="18">
        <f t="shared" si="5"/>
        <v>-153618.34</v>
      </c>
    </row>
    <row r="55" spans="1:16" x14ac:dyDescent="0.3">
      <c r="A55" s="25" t="s">
        <v>100</v>
      </c>
      <c r="B55" s="13" t="str">
        <f t="shared" si="12"/>
        <v>3</v>
      </c>
      <c r="C55" s="13" t="str">
        <f t="shared" si="13"/>
        <v>39</v>
      </c>
      <c r="D55" s="13" t="str">
        <f t="shared" si="14"/>
        <v>391</v>
      </c>
      <c r="E55" s="26" t="s">
        <v>206</v>
      </c>
      <c r="F55" s="27">
        <v>100000</v>
      </c>
      <c r="G55" s="27">
        <v>0</v>
      </c>
      <c r="H55" s="27">
        <v>100000</v>
      </c>
      <c r="I55" s="27">
        <v>10324</v>
      </c>
      <c r="J55" s="17">
        <f t="shared" si="3"/>
        <v>0.10324</v>
      </c>
      <c r="K55" s="27">
        <v>0</v>
      </c>
      <c r="L55" s="27">
        <v>0</v>
      </c>
      <c r="M55" s="27">
        <v>0</v>
      </c>
      <c r="N55" s="17">
        <f t="shared" si="4"/>
        <v>0</v>
      </c>
      <c r="O55" s="27">
        <v>10324</v>
      </c>
      <c r="P55" s="18">
        <f t="shared" si="5"/>
        <v>-89676</v>
      </c>
    </row>
    <row r="56" spans="1:16" x14ac:dyDescent="0.3">
      <c r="A56" s="25" t="s">
        <v>190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6" t="s">
        <v>207</v>
      </c>
      <c r="F56" s="27">
        <v>50000</v>
      </c>
      <c r="G56" s="27">
        <v>0</v>
      </c>
      <c r="H56" s="27">
        <v>50000</v>
      </c>
      <c r="I56" s="27">
        <v>2438.56</v>
      </c>
      <c r="J56" s="17">
        <f t="shared" si="3"/>
        <v>4.8771200000000001E-2</v>
      </c>
      <c r="K56" s="27">
        <v>0</v>
      </c>
      <c r="L56" s="27">
        <v>0</v>
      </c>
      <c r="M56" s="27">
        <v>0</v>
      </c>
      <c r="N56" s="17">
        <f t="shared" si="4"/>
        <v>0</v>
      </c>
      <c r="O56" s="27">
        <v>2438.56</v>
      </c>
      <c r="P56" s="18">
        <f t="shared" si="5"/>
        <v>-47561.440000000002</v>
      </c>
    </row>
    <row r="57" spans="1:16" x14ac:dyDescent="0.3">
      <c r="A57" s="25" t="s">
        <v>191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6" t="s">
        <v>208</v>
      </c>
      <c r="F57" s="27">
        <v>75000</v>
      </c>
      <c r="G57" s="27">
        <v>0</v>
      </c>
      <c r="H57" s="27">
        <v>75000</v>
      </c>
      <c r="I57" s="27">
        <v>11000</v>
      </c>
      <c r="J57" s="17">
        <f t="shared" si="3"/>
        <v>0.14666666666666667</v>
      </c>
      <c r="K57" s="27">
        <v>0</v>
      </c>
      <c r="L57" s="27">
        <v>0</v>
      </c>
      <c r="M57" s="27">
        <v>0</v>
      </c>
      <c r="N57" s="17">
        <f t="shared" si="4"/>
        <v>0</v>
      </c>
      <c r="O57" s="27">
        <v>11000</v>
      </c>
      <c r="P57" s="18">
        <f t="shared" si="5"/>
        <v>-64000</v>
      </c>
    </row>
    <row r="58" spans="1:16" x14ac:dyDescent="0.3">
      <c r="A58" s="25" t="s">
        <v>192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6" t="s">
        <v>209</v>
      </c>
      <c r="F58" s="27">
        <v>60000</v>
      </c>
      <c r="G58" s="27">
        <v>0</v>
      </c>
      <c r="H58" s="27">
        <v>60000</v>
      </c>
      <c r="I58" s="27">
        <v>0</v>
      </c>
      <c r="J58" s="17">
        <f t="shared" si="3"/>
        <v>0</v>
      </c>
      <c r="K58" s="27">
        <v>0</v>
      </c>
      <c r="L58" s="27">
        <v>0</v>
      </c>
      <c r="M58" s="27">
        <v>0</v>
      </c>
      <c r="N58" s="17" t="str">
        <f t="shared" si="4"/>
        <v xml:space="preserve"> </v>
      </c>
      <c r="O58" s="27">
        <v>0</v>
      </c>
      <c r="P58" s="18">
        <f t="shared" si="5"/>
        <v>-60000</v>
      </c>
    </row>
    <row r="59" spans="1:16" x14ac:dyDescent="0.3">
      <c r="A59" s="25" t="s">
        <v>316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6" t="s">
        <v>317</v>
      </c>
      <c r="F59" s="27">
        <v>0</v>
      </c>
      <c r="G59" s="27">
        <v>0</v>
      </c>
      <c r="H59" s="27">
        <v>0</v>
      </c>
      <c r="I59" s="27">
        <v>0</v>
      </c>
      <c r="J59" s="17" t="str">
        <f t="shared" si="3"/>
        <v xml:space="preserve"> </v>
      </c>
      <c r="K59" s="27">
        <v>0</v>
      </c>
      <c r="L59" s="27">
        <v>0</v>
      </c>
      <c r="M59" s="27">
        <v>0</v>
      </c>
      <c r="N59" s="17" t="str">
        <f t="shared" si="4"/>
        <v xml:space="preserve"> </v>
      </c>
      <c r="O59" s="27">
        <v>0</v>
      </c>
      <c r="P59" s="18">
        <f t="shared" si="5"/>
        <v>0</v>
      </c>
    </row>
    <row r="60" spans="1:16" x14ac:dyDescent="0.3">
      <c r="A60" s="25" t="s">
        <v>101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6" t="s">
        <v>102</v>
      </c>
      <c r="F60" s="27">
        <v>150000</v>
      </c>
      <c r="G60" s="27">
        <v>0</v>
      </c>
      <c r="H60" s="27">
        <v>150000</v>
      </c>
      <c r="I60" s="27">
        <v>947.54</v>
      </c>
      <c r="J60" s="17">
        <f t="shared" si="3"/>
        <v>6.3169333333333334E-3</v>
      </c>
      <c r="K60" s="27">
        <v>0</v>
      </c>
      <c r="L60" s="27">
        <v>2.3199999999999998</v>
      </c>
      <c r="M60" s="27">
        <v>-2.3199999999999998</v>
      </c>
      <c r="N60" s="17">
        <f t="shared" si="4"/>
        <v>-2.4484454482132678E-3</v>
      </c>
      <c r="O60" s="27">
        <v>949.86</v>
      </c>
      <c r="P60" s="18">
        <f t="shared" si="5"/>
        <v>-149052.46</v>
      </c>
    </row>
    <row r="61" spans="1:16" x14ac:dyDescent="0.3">
      <c r="A61" s="25" t="s">
        <v>103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6" t="s">
        <v>104</v>
      </c>
      <c r="F61" s="27">
        <v>3500000</v>
      </c>
      <c r="G61" s="27">
        <v>0</v>
      </c>
      <c r="H61" s="27">
        <v>3500000</v>
      </c>
      <c r="I61" s="27">
        <v>-10102.99</v>
      </c>
      <c r="J61" s="17">
        <f t="shared" si="3"/>
        <v>-2.8865685714285715E-3</v>
      </c>
      <c r="K61" s="27">
        <v>0</v>
      </c>
      <c r="L61" s="27">
        <v>10463.59</v>
      </c>
      <c r="M61" s="27">
        <v>-10463.59</v>
      </c>
      <c r="N61" s="17">
        <f t="shared" si="4"/>
        <v>1.0356924039319053</v>
      </c>
      <c r="O61" s="27">
        <v>360.6</v>
      </c>
      <c r="P61" s="18">
        <f t="shared" si="5"/>
        <v>-3510102.99</v>
      </c>
    </row>
    <row r="62" spans="1:16" x14ac:dyDescent="0.3">
      <c r="A62" s="25" t="s">
        <v>105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392</v>
      </c>
      <c r="E62" s="26" t="s">
        <v>106</v>
      </c>
      <c r="F62" s="27">
        <v>20000</v>
      </c>
      <c r="G62" s="27">
        <v>0</v>
      </c>
      <c r="H62" s="27">
        <v>20000</v>
      </c>
      <c r="I62" s="27">
        <v>-481.23</v>
      </c>
      <c r="J62" s="17">
        <f t="shared" si="3"/>
        <v>-2.40615E-2</v>
      </c>
      <c r="K62" s="27">
        <v>0</v>
      </c>
      <c r="L62" s="27">
        <v>481.23</v>
      </c>
      <c r="M62" s="27">
        <v>-481.23</v>
      </c>
      <c r="N62" s="17">
        <f t="shared" si="4"/>
        <v>1</v>
      </c>
      <c r="O62" s="27">
        <v>0</v>
      </c>
      <c r="P62" s="18">
        <f t="shared" si="5"/>
        <v>-20481.23</v>
      </c>
    </row>
    <row r="63" spans="1:16" x14ac:dyDescent="0.3">
      <c r="A63" s="25" t="s">
        <v>107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392</v>
      </c>
      <c r="E63" s="26" t="s">
        <v>108</v>
      </c>
      <c r="F63" s="27">
        <v>50000</v>
      </c>
      <c r="G63" s="27">
        <v>0</v>
      </c>
      <c r="H63" s="27">
        <v>50000</v>
      </c>
      <c r="I63" s="27">
        <v>-60.51</v>
      </c>
      <c r="J63" s="17">
        <f t="shared" si="3"/>
        <v>-1.2102E-3</v>
      </c>
      <c r="K63" s="27">
        <v>0</v>
      </c>
      <c r="L63" s="27">
        <v>60.51</v>
      </c>
      <c r="M63" s="27">
        <v>-60.51</v>
      </c>
      <c r="N63" s="17">
        <f t="shared" si="4"/>
        <v>1</v>
      </c>
      <c r="O63" s="27">
        <v>0</v>
      </c>
      <c r="P63" s="18">
        <f t="shared" si="5"/>
        <v>-50060.51</v>
      </c>
    </row>
    <row r="64" spans="1:16" x14ac:dyDescent="0.3">
      <c r="A64" s="25" t="s">
        <v>109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6" t="s">
        <v>110</v>
      </c>
      <c r="F64" s="27">
        <v>600000</v>
      </c>
      <c r="G64" s="27">
        <v>0</v>
      </c>
      <c r="H64" s="27">
        <v>600000</v>
      </c>
      <c r="I64" s="27">
        <v>-5976.37</v>
      </c>
      <c r="J64" s="17">
        <f t="shared" si="3"/>
        <v>-9.9606166666666666E-3</v>
      </c>
      <c r="K64" s="27">
        <v>0</v>
      </c>
      <c r="L64" s="27">
        <v>5976.37</v>
      </c>
      <c r="M64" s="27">
        <v>-5976.37</v>
      </c>
      <c r="N64" s="17">
        <f t="shared" si="4"/>
        <v>1</v>
      </c>
      <c r="O64" s="27">
        <v>0</v>
      </c>
      <c r="P64" s="18">
        <f t="shared" si="5"/>
        <v>-605976.37</v>
      </c>
    </row>
    <row r="65" spans="1:16" x14ac:dyDescent="0.3">
      <c r="A65" s="25" t="s">
        <v>111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393</v>
      </c>
      <c r="E65" s="26" t="s">
        <v>112</v>
      </c>
      <c r="F65" s="27">
        <v>300000</v>
      </c>
      <c r="G65" s="27">
        <v>0</v>
      </c>
      <c r="H65" s="27">
        <v>300000</v>
      </c>
      <c r="I65" s="27">
        <v>-3.05</v>
      </c>
      <c r="J65" s="17">
        <f t="shared" si="3"/>
        <v>-1.0166666666666665E-5</v>
      </c>
      <c r="K65" s="27">
        <v>104.52</v>
      </c>
      <c r="L65" s="27">
        <v>3457.45</v>
      </c>
      <c r="M65" s="27">
        <v>-3352.93</v>
      </c>
      <c r="N65" s="17">
        <f t="shared" si="4"/>
        <v>1099.3213114754099</v>
      </c>
      <c r="O65" s="27">
        <v>3349.88</v>
      </c>
      <c r="P65" s="18">
        <f t="shared" si="5"/>
        <v>-300003.05</v>
      </c>
    </row>
    <row r="66" spans="1:16" x14ac:dyDescent="0.3">
      <c r="A66" s="25" t="s">
        <v>213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396</v>
      </c>
      <c r="E66" s="26" t="s">
        <v>214</v>
      </c>
      <c r="F66" s="27">
        <v>1500000</v>
      </c>
      <c r="G66" s="27">
        <v>0</v>
      </c>
      <c r="H66" s="27">
        <v>1500000</v>
      </c>
      <c r="I66" s="27">
        <v>0</v>
      </c>
      <c r="J66" s="17">
        <f t="shared" si="3"/>
        <v>0</v>
      </c>
      <c r="K66" s="27">
        <v>0</v>
      </c>
      <c r="L66" s="27">
        <v>0</v>
      </c>
      <c r="M66" s="27">
        <v>0</v>
      </c>
      <c r="N66" s="17" t="str">
        <f t="shared" si="4"/>
        <v xml:space="preserve"> </v>
      </c>
      <c r="O66" s="27">
        <v>0</v>
      </c>
      <c r="P66" s="18">
        <f t="shared" si="5"/>
        <v>-1500000</v>
      </c>
    </row>
    <row r="67" spans="1:16" x14ac:dyDescent="0.3">
      <c r="A67" s="25" t="s">
        <v>262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397</v>
      </c>
      <c r="E67" s="26" t="s">
        <v>263</v>
      </c>
      <c r="F67" s="27">
        <v>0</v>
      </c>
      <c r="G67" s="27">
        <v>0</v>
      </c>
      <c r="H67" s="27">
        <v>0</v>
      </c>
      <c r="I67" s="27">
        <v>761.25</v>
      </c>
      <c r="J67" s="17" t="str">
        <f t="shared" si="3"/>
        <v xml:space="preserve"> </v>
      </c>
      <c r="K67" s="27">
        <v>761.25</v>
      </c>
      <c r="L67" s="27">
        <v>0</v>
      </c>
      <c r="M67" s="27">
        <v>761.25</v>
      </c>
      <c r="N67" s="17">
        <f t="shared" si="4"/>
        <v>1</v>
      </c>
      <c r="O67" s="27">
        <v>0</v>
      </c>
      <c r="P67" s="18">
        <f t="shared" si="5"/>
        <v>761.25</v>
      </c>
    </row>
    <row r="68" spans="1:16" x14ac:dyDescent="0.3">
      <c r="A68" s="25" t="s">
        <v>264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399</v>
      </c>
      <c r="E68" s="26" t="s">
        <v>265</v>
      </c>
      <c r="F68" s="27">
        <v>0</v>
      </c>
      <c r="G68" s="27">
        <v>0</v>
      </c>
      <c r="H68" s="27">
        <v>0</v>
      </c>
      <c r="I68" s="27">
        <v>2720</v>
      </c>
      <c r="J68" s="17" t="str">
        <f t="shared" si="3"/>
        <v xml:space="preserve"> </v>
      </c>
      <c r="K68" s="27">
        <v>2720</v>
      </c>
      <c r="L68" s="27">
        <v>0</v>
      </c>
      <c r="M68" s="27">
        <v>2720</v>
      </c>
      <c r="N68" s="17">
        <f t="shared" si="4"/>
        <v>1</v>
      </c>
      <c r="O68" s="27">
        <v>0</v>
      </c>
      <c r="P68" s="18">
        <f t="shared" si="5"/>
        <v>2720</v>
      </c>
    </row>
    <row r="69" spans="1:16" x14ac:dyDescent="0.3">
      <c r="A69" s="25" t="s">
        <v>113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399</v>
      </c>
      <c r="E69" s="26" t="s">
        <v>114</v>
      </c>
      <c r="F69" s="27">
        <v>100000</v>
      </c>
      <c r="G69" s="27">
        <v>0</v>
      </c>
      <c r="H69" s="27">
        <v>100000</v>
      </c>
      <c r="I69" s="27">
        <v>77139.87</v>
      </c>
      <c r="J69" s="17">
        <f t="shared" si="3"/>
        <v>0.77139869999999999</v>
      </c>
      <c r="K69" s="27">
        <v>78197.69</v>
      </c>
      <c r="L69" s="27">
        <v>1057.82</v>
      </c>
      <c r="M69" s="27">
        <v>77139.87</v>
      </c>
      <c r="N69" s="17">
        <f t="shared" si="4"/>
        <v>1</v>
      </c>
      <c r="O69" s="27">
        <v>0</v>
      </c>
      <c r="P69" s="18">
        <f t="shared" si="5"/>
        <v>-22860.130000000005</v>
      </c>
    </row>
    <row r="70" spans="1:16" x14ac:dyDescent="0.3">
      <c r="A70" s="25" t="s">
        <v>215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6" t="s">
        <v>216</v>
      </c>
      <c r="F70" s="27">
        <v>10000</v>
      </c>
      <c r="G70" s="27">
        <v>0</v>
      </c>
      <c r="H70" s="27">
        <v>10000</v>
      </c>
      <c r="I70" s="27">
        <v>0</v>
      </c>
      <c r="J70" s="17">
        <f t="shared" si="3"/>
        <v>0</v>
      </c>
      <c r="K70" s="27">
        <v>0</v>
      </c>
      <c r="L70" s="27">
        <v>0</v>
      </c>
      <c r="M70" s="27">
        <v>0</v>
      </c>
      <c r="N70" s="17" t="str">
        <f t="shared" si="4"/>
        <v xml:space="preserve"> </v>
      </c>
      <c r="O70" s="27">
        <v>0</v>
      </c>
      <c r="P70" s="18">
        <f t="shared" si="5"/>
        <v>-10000</v>
      </c>
    </row>
    <row r="71" spans="1:16" x14ac:dyDescent="0.3">
      <c r="A71" s="25" t="s">
        <v>115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6" t="s">
        <v>116</v>
      </c>
      <c r="F71" s="27">
        <v>0</v>
      </c>
      <c r="G71" s="27">
        <v>0</v>
      </c>
      <c r="H71" s="27">
        <v>0</v>
      </c>
      <c r="I71" s="27">
        <v>2852.12</v>
      </c>
      <c r="J71" s="17" t="str">
        <f t="shared" si="3"/>
        <v xml:space="preserve"> </v>
      </c>
      <c r="K71" s="27">
        <v>2852.12</v>
      </c>
      <c r="L71" s="27">
        <v>0</v>
      </c>
      <c r="M71" s="27">
        <v>2852.12</v>
      </c>
      <c r="N71" s="17">
        <f t="shared" si="4"/>
        <v>1</v>
      </c>
      <c r="O71" s="27">
        <v>0</v>
      </c>
      <c r="P71" s="18">
        <f t="shared" si="5"/>
        <v>2852.12</v>
      </c>
    </row>
    <row r="72" spans="1:16" x14ac:dyDescent="0.3">
      <c r="A72" s="25" t="s">
        <v>117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6" t="s">
        <v>227</v>
      </c>
      <c r="F72" s="27">
        <v>20000</v>
      </c>
      <c r="G72" s="27">
        <v>0</v>
      </c>
      <c r="H72" s="27">
        <v>20000</v>
      </c>
      <c r="I72" s="27">
        <v>1595.54</v>
      </c>
      <c r="J72" s="17">
        <f t="shared" si="3"/>
        <v>7.9777000000000001E-2</v>
      </c>
      <c r="K72" s="27">
        <v>963.69</v>
      </c>
      <c r="L72" s="27">
        <v>0</v>
      </c>
      <c r="M72" s="27">
        <v>963.69</v>
      </c>
      <c r="N72" s="17">
        <f t="shared" si="4"/>
        <v>0.60398987176755214</v>
      </c>
      <c r="O72" s="27">
        <v>631.85</v>
      </c>
      <c r="P72" s="18">
        <f t="shared" si="5"/>
        <v>-18404.46</v>
      </c>
    </row>
    <row r="73" spans="1:16" x14ac:dyDescent="0.3">
      <c r="A73" s="25" t="s">
        <v>193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6" t="s">
        <v>210</v>
      </c>
      <c r="F73" s="27">
        <v>500</v>
      </c>
      <c r="G73" s="27">
        <v>0</v>
      </c>
      <c r="H73" s="27">
        <v>500</v>
      </c>
      <c r="I73" s="27">
        <v>0</v>
      </c>
      <c r="J73" s="17">
        <f t="shared" si="3"/>
        <v>0</v>
      </c>
      <c r="K73" s="27">
        <v>0</v>
      </c>
      <c r="L73" s="27">
        <v>0</v>
      </c>
      <c r="M73" s="27">
        <v>0</v>
      </c>
      <c r="N73" s="17" t="str">
        <f t="shared" si="4"/>
        <v xml:space="preserve"> </v>
      </c>
      <c r="O73" s="27">
        <v>0</v>
      </c>
      <c r="P73" s="18">
        <f t="shared" si="5"/>
        <v>-500</v>
      </c>
    </row>
    <row r="74" spans="1:16" x14ac:dyDescent="0.3">
      <c r="A74" s="25" t="s">
        <v>118</v>
      </c>
      <c r="B74" s="13" t="str">
        <f t="shared" si="12"/>
        <v>4</v>
      </c>
      <c r="C74" s="13" t="str">
        <f t="shared" si="13"/>
        <v>42</v>
      </c>
      <c r="D74" s="13" t="str">
        <f t="shared" si="14"/>
        <v>420</v>
      </c>
      <c r="E74" s="26" t="s">
        <v>119</v>
      </c>
      <c r="F74" s="27">
        <v>76441000</v>
      </c>
      <c r="G74" s="27">
        <v>0</v>
      </c>
      <c r="H74" s="27">
        <v>76441000</v>
      </c>
      <c r="I74" s="27">
        <v>18507772.859999999</v>
      </c>
      <c r="J74" s="17">
        <f t="shared" si="3"/>
        <v>0.24211840321293546</v>
      </c>
      <c r="K74" s="27">
        <v>18589023.449999999</v>
      </c>
      <c r="L74" s="27">
        <v>162501.18</v>
      </c>
      <c r="M74" s="27">
        <v>18426522.27</v>
      </c>
      <c r="N74" s="17">
        <f t="shared" si="4"/>
        <v>0.99560992072819288</v>
      </c>
      <c r="O74" s="27">
        <v>81250.59</v>
      </c>
      <c r="P74" s="18">
        <f t="shared" si="5"/>
        <v>-57933227.140000001</v>
      </c>
    </row>
    <row r="75" spans="1:16" x14ac:dyDescent="0.3">
      <c r="A75" s="25" t="s">
        <v>120</v>
      </c>
      <c r="B75" s="13" t="str">
        <f t="shared" si="12"/>
        <v>4</v>
      </c>
      <c r="C75" s="13" t="str">
        <f t="shared" si="13"/>
        <v>42</v>
      </c>
      <c r="D75" s="13" t="str">
        <f t="shared" si="14"/>
        <v>420</v>
      </c>
      <c r="E75" s="26" t="s">
        <v>121</v>
      </c>
      <c r="F75" s="27">
        <v>1500000</v>
      </c>
      <c r="G75" s="27">
        <v>0</v>
      </c>
      <c r="H75" s="27">
        <v>1500000</v>
      </c>
      <c r="I75" s="27">
        <v>0</v>
      </c>
      <c r="J75" s="17">
        <f t="shared" si="3"/>
        <v>0</v>
      </c>
      <c r="K75" s="27">
        <v>0</v>
      </c>
      <c r="L75" s="27">
        <v>0</v>
      </c>
      <c r="M75" s="27">
        <v>0</v>
      </c>
      <c r="N75" s="17" t="str">
        <f t="shared" si="4"/>
        <v xml:space="preserve"> </v>
      </c>
      <c r="O75" s="27">
        <v>0</v>
      </c>
      <c r="P75" s="18">
        <f t="shared" si="5"/>
        <v>-1500000</v>
      </c>
    </row>
    <row r="76" spans="1:16" x14ac:dyDescent="0.3">
      <c r="A76" s="25" t="s">
        <v>266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6" t="s">
        <v>267</v>
      </c>
      <c r="F76" s="27">
        <v>0</v>
      </c>
      <c r="G76" s="27">
        <v>56687.22</v>
      </c>
      <c r="H76" s="27">
        <v>56687.22</v>
      </c>
      <c r="I76" s="27">
        <v>56687.22</v>
      </c>
      <c r="J76" s="17">
        <f t="shared" si="3"/>
        <v>1</v>
      </c>
      <c r="K76" s="27">
        <v>56687.22</v>
      </c>
      <c r="L76" s="27">
        <v>0</v>
      </c>
      <c r="M76" s="27">
        <v>56687.22</v>
      </c>
      <c r="N76" s="17">
        <f t="shared" si="4"/>
        <v>1</v>
      </c>
      <c r="O76" s="27">
        <v>0</v>
      </c>
      <c r="P76" s="18">
        <f t="shared" si="5"/>
        <v>0</v>
      </c>
    </row>
    <row r="77" spans="1:16" x14ac:dyDescent="0.3">
      <c r="A77" s="25" t="s">
        <v>205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6" t="s">
        <v>251</v>
      </c>
      <c r="F77" s="27">
        <v>34000</v>
      </c>
      <c r="G77" s="27">
        <v>0</v>
      </c>
      <c r="H77" s="27">
        <v>34000</v>
      </c>
      <c r="I77" s="27">
        <v>0</v>
      </c>
      <c r="J77" s="17">
        <f t="shared" si="3"/>
        <v>0</v>
      </c>
      <c r="K77" s="27">
        <v>0</v>
      </c>
      <c r="L77" s="27">
        <v>0</v>
      </c>
      <c r="M77" s="27">
        <v>0</v>
      </c>
      <c r="N77" s="17" t="str">
        <f t="shared" si="4"/>
        <v xml:space="preserve"> </v>
      </c>
      <c r="O77" s="27">
        <v>0</v>
      </c>
      <c r="P77" s="18">
        <f t="shared" si="5"/>
        <v>-34000</v>
      </c>
    </row>
    <row r="78" spans="1:16" x14ac:dyDescent="0.3">
      <c r="A78" s="25" t="s">
        <v>122</v>
      </c>
      <c r="B78" s="13" t="str">
        <f t="shared" si="12"/>
        <v>4</v>
      </c>
      <c r="C78" s="13" t="str">
        <f t="shared" si="13"/>
        <v>45</v>
      </c>
      <c r="D78" s="13" t="str">
        <f t="shared" si="14"/>
        <v>450</v>
      </c>
      <c r="E78" s="26" t="s">
        <v>123</v>
      </c>
      <c r="F78" s="27">
        <v>5571085</v>
      </c>
      <c r="G78" s="27">
        <v>0</v>
      </c>
      <c r="H78" s="27">
        <v>5571085</v>
      </c>
      <c r="I78" s="27">
        <v>1759066.51</v>
      </c>
      <c r="J78" s="17">
        <f t="shared" ref="J78:J132" si="15">IF(H78=0," ",I78/H78)</f>
        <v>0.31574935762064305</v>
      </c>
      <c r="K78" s="27">
        <v>1759066.51</v>
      </c>
      <c r="L78" s="27">
        <v>0</v>
      </c>
      <c r="M78" s="27">
        <v>1759066.51</v>
      </c>
      <c r="N78" s="17">
        <f t="shared" ref="N78:N132" si="16">IF(I78=0," ",M78/I78)</f>
        <v>1</v>
      </c>
      <c r="O78" s="27">
        <v>0</v>
      </c>
      <c r="P78" s="18">
        <f t="shared" ref="P78:P132" si="17">I78-H78</f>
        <v>-3812018.49</v>
      </c>
    </row>
    <row r="79" spans="1:16" x14ac:dyDescent="0.3">
      <c r="A79" s="25" t="s">
        <v>124</v>
      </c>
      <c r="B79" s="13" t="str">
        <f t="shared" si="12"/>
        <v>4</v>
      </c>
      <c r="C79" s="13" t="str">
        <f t="shared" si="13"/>
        <v>45</v>
      </c>
      <c r="D79" s="13" t="str">
        <f t="shared" si="14"/>
        <v>450</v>
      </c>
      <c r="E79" s="26" t="s">
        <v>125</v>
      </c>
      <c r="F79" s="27">
        <v>128700</v>
      </c>
      <c r="G79" s="27">
        <v>0</v>
      </c>
      <c r="H79" s="27">
        <v>128700</v>
      </c>
      <c r="I79" s="27">
        <v>2252.44</v>
      </c>
      <c r="J79" s="17">
        <f t="shared" si="15"/>
        <v>1.7501476301476301E-2</v>
      </c>
      <c r="K79" s="27">
        <v>2252.44</v>
      </c>
      <c r="L79" s="27">
        <v>0</v>
      </c>
      <c r="M79" s="27">
        <v>2252.44</v>
      </c>
      <c r="N79" s="17">
        <f t="shared" si="16"/>
        <v>1</v>
      </c>
      <c r="O79" s="27">
        <v>0</v>
      </c>
      <c r="P79" s="18">
        <f t="shared" si="17"/>
        <v>-126447.56</v>
      </c>
    </row>
    <row r="80" spans="1:16" x14ac:dyDescent="0.3">
      <c r="A80" s="25" t="s">
        <v>126</v>
      </c>
      <c r="B80" s="13" t="str">
        <f t="shared" si="12"/>
        <v>4</v>
      </c>
      <c r="C80" s="13" t="str">
        <f t="shared" si="13"/>
        <v>45</v>
      </c>
      <c r="D80" s="13" t="str">
        <f t="shared" si="14"/>
        <v>450</v>
      </c>
      <c r="E80" s="26" t="s">
        <v>127</v>
      </c>
      <c r="F80" s="27">
        <v>2602732</v>
      </c>
      <c r="G80" s="27">
        <v>0</v>
      </c>
      <c r="H80" s="27">
        <v>2602732</v>
      </c>
      <c r="I80" s="27">
        <v>1598373.53</v>
      </c>
      <c r="J80" s="17">
        <f t="shared" si="15"/>
        <v>0.6141137581587347</v>
      </c>
      <c r="K80" s="27">
        <v>1598373.53</v>
      </c>
      <c r="L80" s="27">
        <v>0</v>
      </c>
      <c r="M80" s="27">
        <v>1598373.53</v>
      </c>
      <c r="N80" s="17">
        <f t="shared" si="16"/>
        <v>1</v>
      </c>
      <c r="O80" s="27">
        <v>0</v>
      </c>
      <c r="P80" s="18">
        <f t="shared" si="17"/>
        <v>-1004358.47</v>
      </c>
    </row>
    <row r="81" spans="1:16" x14ac:dyDescent="0.3">
      <c r="A81" s="25" t="s">
        <v>128</v>
      </c>
      <c r="B81" s="13" t="str">
        <f t="shared" si="12"/>
        <v>4</v>
      </c>
      <c r="C81" s="13" t="str">
        <f t="shared" si="13"/>
        <v>45</v>
      </c>
      <c r="D81" s="13" t="str">
        <f t="shared" si="14"/>
        <v>450</v>
      </c>
      <c r="E81" s="26" t="s">
        <v>187</v>
      </c>
      <c r="F81" s="27">
        <v>498487</v>
      </c>
      <c r="G81" s="27">
        <v>0</v>
      </c>
      <c r="H81" s="27">
        <v>498487</v>
      </c>
      <c r="I81" s="27">
        <v>0</v>
      </c>
      <c r="J81" s="17">
        <f t="shared" si="15"/>
        <v>0</v>
      </c>
      <c r="K81" s="27">
        <v>0</v>
      </c>
      <c r="L81" s="27">
        <v>0</v>
      </c>
      <c r="M81" s="27">
        <v>0</v>
      </c>
      <c r="N81" s="17" t="str">
        <f t="shared" si="16"/>
        <v xml:space="preserve"> </v>
      </c>
      <c r="O81" s="27">
        <v>0</v>
      </c>
      <c r="P81" s="18">
        <f t="shared" si="17"/>
        <v>-498487</v>
      </c>
    </row>
    <row r="82" spans="1:16" x14ac:dyDescent="0.3">
      <c r="A82" s="25" t="s">
        <v>129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6" t="s">
        <v>252</v>
      </c>
      <c r="F82" s="27">
        <v>3000</v>
      </c>
      <c r="G82" s="27">
        <v>0</v>
      </c>
      <c r="H82" s="27">
        <v>3000</v>
      </c>
      <c r="I82" s="27">
        <v>0</v>
      </c>
      <c r="J82" s="17">
        <f t="shared" si="15"/>
        <v>0</v>
      </c>
      <c r="K82" s="27">
        <v>0</v>
      </c>
      <c r="L82" s="27">
        <v>0</v>
      </c>
      <c r="M82" s="27">
        <v>0</v>
      </c>
      <c r="N82" s="17" t="str">
        <f t="shared" si="16"/>
        <v xml:space="preserve"> </v>
      </c>
      <c r="O82" s="27">
        <v>0</v>
      </c>
      <c r="P82" s="18">
        <f t="shared" si="17"/>
        <v>-3000</v>
      </c>
    </row>
    <row r="83" spans="1:16" x14ac:dyDescent="0.3">
      <c r="A83" s="25" t="s">
        <v>130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6" t="s">
        <v>131</v>
      </c>
      <c r="F83" s="27">
        <v>533258</v>
      </c>
      <c r="G83" s="27">
        <v>0</v>
      </c>
      <c r="H83" s="27">
        <v>533258</v>
      </c>
      <c r="I83" s="27">
        <v>0</v>
      </c>
      <c r="J83" s="17">
        <f t="shared" si="15"/>
        <v>0</v>
      </c>
      <c r="K83" s="27">
        <v>0</v>
      </c>
      <c r="L83" s="27">
        <v>0</v>
      </c>
      <c r="M83" s="27">
        <v>0</v>
      </c>
      <c r="N83" s="17" t="str">
        <f t="shared" si="16"/>
        <v xml:space="preserve"> </v>
      </c>
      <c r="O83" s="27">
        <v>0</v>
      </c>
      <c r="P83" s="18">
        <f t="shared" si="17"/>
        <v>-533258</v>
      </c>
    </row>
    <row r="84" spans="1:16" x14ac:dyDescent="0.3">
      <c r="A84" s="25" t="s">
        <v>132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6" t="s">
        <v>133</v>
      </c>
      <c r="F84" s="27">
        <v>1374</v>
      </c>
      <c r="G84" s="27">
        <v>0</v>
      </c>
      <c r="H84" s="27">
        <v>1374</v>
      </c>
      <c r="I84" s="27">
        <v>0</v>
      </c>
      <c r="J84" s="17">
        <f t="shared" si="15"/>
        <v>0</v>
      </c>
      <c r="K84" s="27">
        <v>0</v>
      </c>
      <c r="L84" s="27">
        <v>0</v>
      </c>
      <c r="M84" s="27">
        <v>0</v>
      </c>
      <c r="N84" s="17" t="str">
        <f t="shared" si="16"/>
        <v xml:space="preserve"> </v>
      </c>
      <c r="O84" s="27">
        <v>0</v>
      </c>
      <c r="P84" s="18">
        <f t="shared" si="17"/>
        <v>-1374</v>
      </c>
    </row>
    <row r="85" spans="1:16" x14ac:dyDescent="0.3">
      <c r="A85" s="25" t="s">
        <v>134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6" t="s">
        <v>135</v>
      </c>
      <c r="F85" s="27">
        <v>9750</v>
      </c>
      <c r="G85" s="27">
        <v>0</v>
      </c>
      <c r="H85" s="27">
        <v>9750</v>
      </c>
      <c r="I85" s="27">
        <v>0</v>
      </c>
      <c r="J85" s="17">
        <f t="shared" si="15"/>
        <v>0</v>
      </c>
      <c r="K85" s="27">
        <v>0</v>
      </c>
      <c r="L85" s="27">
        <v>0</v>
      </c>
      <c r="M85" s="27">
        <v>0</v>
      </c>
      <c r="N85" s="17" t="str">
        <f t="shared" si="16"/>
        <v xml:space="preserve"> </v>
      </c>
      <c r="O85" s="27">
        <v>0</v>
      </c>
      <c r="P85" s="18">
        <f t="shared" si="17"/>
        <v>-9750</v>
      </c>
    </row>
    <row r="86" spans="1:16" x14ac:dyDescent="0.3">
      <c r="A86" s="25" t="s">
        <v>136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6" t="s">
        <v>137</v>
      </c>
      <c r="F86" s="27">
        <v>88000</v>
      </c>
      <c r="G86" s="27">
        <v>0</v>
      </c>
      <c r="H86" s="27">
        <v>88000</v>
      </c>
      <c r="I86" s="27">
        <v>0</v>
      </c>
      <c r="J86" s="17">
        <f t="shared" si="15"/>
        <v>0</v>
      </c>
      <c r="K86" s="27">
        <v>0</v>
      </c>
      <c r="L86" s="27">
        <v>0</v>
      </c>
      <c r="M86" s="27">
        <v>0</v>
      </c>
      <c r="N86" s="17" t="str">
        <f t="shared" si="16"/>
        <v xml:space="preserve"> </v>
      </c>
      <c r="O86" s="27">
        <v>0</v>
      </c>
      <c r="P86" s="18">
        <f t="shared" si="17"/>
        <v>-88000</v>
      </c>
    </row>
    <row r="87" spans="1:16" x14ac:dyDescent="0.3">
      <c r="A87" s="25" t="s">
        <v>138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6" t="s">
        <v>139</v>
      </c>
      <c r="F87" s="27">
        <v>810233</v>
      </c>
      <c r="G87" s="27">
        <v>0</v>
      </c>
      <c r="H87" s="27">
        <v>810233</v>
      </c>
      <c r="I87" s="27">
        <v>810233</v>
      </c>
      <c r="J87" s="17">
        <f t="shared" si="15"/>
        <v>1</v>
      </c>
      <c r="K87" s="27">
        <v>810233</v>
      </c>
      <c r="L87" s="27">
        <v>0</v>
      </c>
      <c r="M87" s="27">
        <v>810233</v>
      </c>
      <c r="N87" s="17">
        <f t="shared" si="16"/>
        <v>1</v>
      </c>
      <c r="O87" s="27">
        <v>0</v>
      </c>
      <c r="P87" s="18">
        <f t="shared" si="17"/>
        <v>0</v>
      </c>
    </row>
    <row r="88" spans="1:16" x14ac:dyDescent="0.3">
      <c r="A88" s="25" t="s">
        <v>268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6" t="s">
        <v>269</v>
      </c>
      <c r="F88" s="27">
        <v>0</v>
      </c>
      <c r="G88" s="27">
        <v>364572</v>
      </c>
      <c r="H88" s="27">
        <v>364572</v>
      </c>
      <c r="I88" s="27">
        <v>0</v>
      </c>
      <c r="J88" s="17">
        <f t="shared" si="15"/>
        <v>0</v>
      </c>
      <c r="K88" s="27">
        <v>0</v>
      </c>
      <c r="L88" s="27">
        <v>0</v>
      </c>
      <c r="M88" s="27">
        <v>0</v>
      </c>
      <c r="N88" s="17" t="str">
        <f t="shared" si="16"/>
        <v xml:space="preserve"> </v>
      </c>
      <c r="O88" s="27">
        <v>0</v>
      </c>
      <c r="P88" s="18">
        <f t="shared" si="17"/>
        <v>-364572</v>
      </c>
    </row>
    <row r="89" spans="1:16" x14ac:dyDescent="0.3">
      <c r="A89" s="25" t="s">
        <v>140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6" t="s">
        <v>141</v>
      </c>
      <c r="F89" s="27">
        <v>167198</v>
      </c>
      <c r="G89" s="27">
        <v>0</v>
      </c>
      <c r="H89" s="27">
        <v>167198</v>
      </c>
      <c r="I89" s="27">
        <v>0</v>
      </c>
      <c r="J89" s="17">
        <f t="shared" si="15"/>
        <v>0</v>
      </c>
      <c r="K89" s="27">
        <v>0</v>
      </c>
      <c r="L89" s="27">
        <v>0</v>
      </c>
      <c r="M89" s="27">
        <v>0</v>
      </c>
      <c r="N89" s="17" t="str">
        <f t="shared" si="16"/>
        <v xml:space="preserve"> </v>
      </c>
      <c r="O89" s="27">
        <v>0</v>
      </c>
      <c r="P89" s="18">
        <f t="shared" si="17"/>
        <v>-167198</v>
      </c>
    </row>
    <row r="90" spans="1:16" x14ac:dyDescent="0.3">
      <c r="A90" s="25" t="s">
        <v>142</v>
      </c>
      <c r="B90" s="13" t="str">
        <f t="shared" ref="B90:B107" si="18">LEFT(A90,1)</f>
        <v>4</v>
      </c>
      <c r="C90" s="13" t="str">
        <f t="shared" ref="C90:C107" si="19">LEFT(A90,2)</f>
        <v>45</v>
      </c>
      <c r="D90" s="13" t="str">
        <f t="shared" ref="D90:D107" si="20">LEFT(A90,3)</f>
        <v>450</v>
      </c>
      <c r="E90" s="26" t="s">
        <v>253</v>
      </c>
      <c r="F90" s="27">
        <v>216378</v>
      </c>
      <c r="G90" s="27">
        <v>0</v>
      </c>
      <c r="H90" s="27">
        <v>216378</v>
      </c>
      <c r="I90" s="27">
        <v>216368</v>
      </c>
      <c r="J90" s="17">
        <f t="shared" si="15"/>
        <v>0.99995378458068751</v>
      </c>
      <c r="K90" s="27">
        <v>216368</v>
      </c>
      <c r="L90" s="27">
        <v>0</v>
      </c>
      <c r="M90" s="27">
        <v>216368</v>
      </c>
      <c r="N90" s="17">
        <f t="shared" si="16"/>
        <v>1</v>
      </c>
      <c r="O90" s="27">
        <v>0</v>
      </c>
      <c r="P90" s="18">
        <f t="shared" si="17"/>
        <v>-10</v>
      </c>
    </row>
    <row r="91" spans="1:16" x14ac:dyDescent="0.3">
      <c r="A91" s="25" t="s">
        <v>143</v>
      </c>
      <c r="B91" s="13" t="str">
        <f t="shared" si="18"/>
        <v>4</v>
      </c>
      <c r="C91" s="13" t="str">
        <f t="shared" si="19"/>
        <v>45</v>
      </c>
      <c r="D91" s="13" t="str">
        <f t="shared" si="20"/>
        <v>450</v>
      </c>
      <c r="E91" s="26" t="s">
        <v>144</v>
      </c>
      <c r="F91" s="27">
        <v>10500</v>
      </c>
      <c r="G91" s="27">
        <v>0</v>
      </c>
      <c r="H91" s="27">
        <v>10500</v>
      </c>
      <c r="I91" s="27">
        <v>10500</v>
      </c>
      <c r="J91" s="17">
        <f t="shared" si="15"/>
        <v>1</v>
      </c>
      <c r="K91" s="27">
        <v>10500</v>
      </c>
      <c r="L91" s="27">
        <v>0</v>
      </c>
      <c r="M91" s="27">
        <v>10500</v>
      </c>
      <c r="N91" s="17">
        <f t="shared" si="16"/>
        <v>1</v>
      </c>
      <c r="O91" s="27">
        <v>0</v>
      </c>
      <c r="P91" s="18">
        <f t="shared" si="17"/>
        <v>0</v>
      </c>
    </row>
    <row r="92" spans="1:16" x14ac:dyDescent="0.3">
      <c r="A92" s="25" t="s">
        <v>145</v>
      </c>
      <c r="B92" s="13" t="str">
        <f t="shared" si="18"/>
        <v>4</v>
      </c>
      <c r="C92" s="13" t="str">
        <f t="shared" si="19"/>
        <v>45</v>
      </c>
      <c r="D92" s="13" t="str">
        <f t="shared" si="20"/>
        <v>450</v>
      </c>
      <c r="E92" s="26" t="s">
        <v>146</v>
      </c>
      <c r="F92" s="27">
        <v>41540</v>
      </c>
      <c r="G92" s="27">
        <v>0</v>
      </c>
      <c r="H92" s="27">
        <v>41540</v>
      </c>
      <c r="I92" s="27">
        <v>25190</v>
      </c>
      <c r="J92" s="17">
        <f t="shared" si="15"/>
        <v>0.60640346653827637</v>
      </c>
      <c r="K92" s="27">
        <v>25190</v>
      </c>
      <c r="L92" s="27">
        <v>0</v>
      </c>
      <c r="M92" s="27">
        <v>25190</v>
      </c>
      <c r="N92" s="17">
        <f t="shared" si="16"/>
        <v>1</v>
      </c>
      <c r="O92" s="27">
        <v>0</v>
      </c>
      <c r="P92" s="18">
        <f t="shared" si="17"/>
        <v>-16350</v>
      </c>
    </row>
    <row r="93" spans="1:16" x14ac:dyDescent="0.3">
      <c r="A93" s="25" t="s">
        <v>270</v>
      </c>
      <c r="B93" s="13" t="str">
        <f t="shared" si="18"/>
        <v>4</v>
      </c>
      <c r="C93" s="13" t="str">
        <f t="shared" si="19"/>
        <v>45</v>
      </c>
      <c r="D93" s="13" t="str">
        <f t="shared" si="20"/>
        <v>450</v>
      </c>
      <c r="E93" s="26" t="s">
        <v>271</v>
      </c>
      <c r="F93" s="27">
        <v>0</v>
      </c>
      <c r="G93" s="27">
        <v>0</v>
      </c>
      <c r="H93" s="27">
        <v>0</v>
      </c>
      <c r="I93" s="27">
        <v>138000</v>
      </c>
      <c r="J93" s="17" t="str">
        <f t="shared" si="15"/>
        <v xml:space="preserve"> </v>
      </c>
      <c r="K93" s="27">
        <v>138000</v>
      </c>
      <c r="L93" s="27">
        <v>0</v>
      </c>
      <c r="M93" s="27">
        <v>138000</v>
      </c>
      <c r="N93" s="17">
        <f t="shared" si="16"/>
        <v>1</v>
      </c>
      <c r="O93" s="27">
        <v>0</v>
      </c>
      <c r="P93" s="18">
        <f t="shared" si="17"/>
        <v>138000</v>
      </c>
    </row>
    <row r="94" spans="1:16" x14ac:dyDescent="0.3">
      <c r="A94" s="25" t="s">
        <v>147</v>
      </c>
      <c r="B94" s="13" t="str">
        <f t="shared" si="18"/>
        <v>4</v>
      </c>
      <c r="C94" s="13" t="str">
        <f t="shared" si="19"/>
        <v>45</v>
      </c>
      <c r="D94" s="13" t="str">
        <f t="shared" si="20"/>
        <v>450</v>
      </c>
      <c r="E94" s="26" t="s">
        <v>148</v>
      </c>
      <c r="F94" s="27">
        <v>189400</v>
      </c>
      <c r="G94" s="27">
        <v>0</v>
      </c>
      <c r="H94" s="27">
        <v>189400</v>
      </c>
      <c r="I94" s="27">
        <v>0</v>
      </c>
      <c r="J94" s="17">
        <f t="shared" si="15"/>
        <v>0</v>
      </c>
      <c r="K94" s="27">
        <v>0</v>
      </c>
      <c r="L94" s="27">
        <v>0</v>
      </c>
      <c r="M94" s="27">
        <v>0</v>
      </c>
      <c r="N94" s="17" t="str">
        <f t="shared" si="16"/>
        <v xml:space="preserve"> </v>
      </c>
      <c r="O94" s="27">
        <v>0</v>
      </c>
      <c r="P94" s="18">
        <f t="shared" si="17"/>
        <v>-189400</v>
      </c>
    </row>
    <row r="95" spans="1:16" x14ac:dyDescent="0.3">
      <c r="A95" s="25" t="s">
        <v>149</v>
      </c>
      <c r="B95" s="13" t="str">
        <f t="shared" si="18"/>
        <v>4</v>
      </c>
      <c r="C95" s="13" t="str">
        <f t="shared" si="19"/>
        <v>45</v>
      </c>
      <c r="D95" s="13" t="str">
        <f t="shared" si="20"/>
        <v>450</v>
      </c>
      <c r="E95" s="26" t="s">
        <v>254</v>
      </c>
      <c r="F95" s="27">
        <v>1472655</v>
      </c>
      <c r="G95" s="27">
        <v>0</v>
      </c>
      <c r="H95" s="27">
        <v>1472655</v>
      </c>
      <c r="I95" s="27">
        <v>0</v>
      </c>
      <c r="J95" s="17">
        <f t="shared" si="15"/>
        <v>0</v>
      </c>
      <c r="K95" s="27">
        <v>0</v>
      </c>
      <c r="L95" s="27">
        <v>0</v>
      </c>
      <c r="M95" s="27">
        <v>0</v>
      </c>
      <c r="N95" s="17" t="str">
        <f t="shared" si="16"/>
        <v xml:space="preserve"> </v>
      </c>
      <c r="O95" s="27">
        <v>0</v>
      </c>
      <c r="P95" s="18">
        <f t="shared" si="17"/>
        <v>-1472655</v>
      </c>
    </row>
    <row r="96" spans="1:16" x14ac:dyDescent="0.3">
      <c r="A96" s="25" t="s">
        <v>150</v>
      </c>
      <c r="B96" s="13" t="str">
        <f t="shared" si="18"/>
        <v>4</v>
      </c>
      <c r="C96" s="13" t="str">
        <f t="shared" si="19"/>
        <v>45</v>
      </c>
      <c r="D96" s="13" t="str">
        <f t="shared" si="20"/>
        <v>450</v>
      </c>
      <c r="E96" s="26" t="s">
        <v>197</v>
      </c>
      <c r="F96" s="27">
        <v>901330</v>
      </c>
      <c r="G96" s="27">
        <v>0</v>
      </c>
      <c r="H96" s="27">
        <v>901330</v>
      </c>
      <c r="I96" s="27">
        <v>0</v>
      </c>
      <c r="J96" s="17">
        <f t="shared" si="15"/>
        <v>0</v>
      </c>
      <c r="K96" s="27">
        <v>0</v>
      </c>
      <c r="L96" s="27">
        <v>0</v>
      </c>
      <c r="M96" s="27">
        <v>0</v>
      </c>
      <c r="N96" s="17" t="str">
        <f t="shared" si="16"/>
        <v xml:space="preserve"> </v>
      </c>
      <c r="O96" s="27">
        <v>0</v>
      </c>
      <c r="P96" s="18">
        <f t="shared" si="17"/>
        <v>-901330</v>
      </c>
    </row>
    <row r="97" spans="1:16" x14ac:dyDescent="0.3">
      <c r="A97" s="25" t="s">
        <v>151</v>
      </c>
      <c r="B97" s="13" t="str">
        <f t="shared" si="18"/>
        <v>4</v>
      </c>
      <c r="C97" s="13" t="str">
        <f t="shared" si="19"/>
        <v>45</v>
      </c>
      <c r="D97" s="13" t="str">
        <f t="shared" si="20"/>
        <v>450</v>
      </c>
      <c r="E97" s="26" t="s">
        <v>211</v>
      </c>
      <c r="F97" s="27">
        <v>1358855</v>
      </c>
      <c r="G97" s="27">
        <v>0</v>
      </c>
      <c r="H97" s="27">
        <v>1358855</v>
      </c>
      <c r="I97" s="27">
        <v>0</v>
      </c>
      <c r="J97" s="17">
        <f t="shared" si="15"/>
        <v>0</v>
      </c>
      <c r="K97" s="27">
        <v>0</v>
      </c>
      <c r="L97" s="27">
        <v>0</v>
      </c>
      <c r="M97" s="27">
        <v>0</v>
      </c>
      <c r="N97" s="17" t="str">
        <f t="shared" si="16"/>
        <v xml:space="preserve"> </v>
      </c>
      <c r="O97" s="27">
        <v>0</v>
      </c>
      <c r="P97" s="18">
        <f t="shared" si="17"/>
        <v>-1358855</v>
      </c>
    </row>
    <row r="98" spans="1:16" x14ac:dyDescent="0.3">
      <c r="A98" s="25" t="s">
        <v>272</v>
      </c>
      <c r="B98" s="13" t="str">
        <f t="shared" si="18"/>
        <v>4</v>
      </c>
      <c r="C98" s="13" t="str">
        <f t="shared" si="19"/>
        <v>45</v>
      </c>
      <c r="D98" s="13" t="str">
        <f t="shared" si="20"/>
        <v>451</v>
      </c>
      <c r="E98" s="26" t="s">
        <v>273</v>
      </c>
      <c r="F98" s="27">
        <v>0</v>
      </c>
      <c r="G98" s="27">
        <v>0</v>
      </c>
      <c r="H98" s="27">
        <v>0</v>
      </c>
      <c r="I98" s="27">
        <v>62739.6</v>
      </c>
      <c r="J98" s="17" t="str">
        <f t="shared" si="15"/>
        <v xml:space="preserve"> </v>
      </c>
      <c r="K98" s="27">
        <v>62739.6</v>
      </c>
      <c r="L98" s="27">
        <v>0</v>
      </c>
      <c r="M98" s="27">
        <v>62739.6</v>
      </c>
      <c r="N98" s="17">
        <f t="shared" si="16"/>
        <v>1</v>
      </c>
      <c r="O98" s="27">
        <v>0</v>
      </c>
      <c r="P98" s="18">
        <f t="shared" si="17"/>
        <v>62739.6</v>
      </c>
    </row>
    <row r="99" spans="1:16" x14ac:dyDescent="0.3">
      <c r="A99" s="25" t="s">
        <v>217</v>
      </c>
      <c r="B99" s="13" t="str">
        <f t="shared" si="18"/>
        <v>4</v>
      </c>
      <c r="C99" s="13" t="str">
        <f t="shared" si="19"/>
        <v>45</v>
      </c>
      <c r="D99" s="13" t="str">
        <f t="shared" si="20"/>
        <v>451</v>
      </c>
      <c r="E99" s="26" t="s">
        <v>228</v>
      </c>
      <c r="F99" s="27">
        <v>100000</v>
      </c>
      <c r="G99" s="27">
        <v>0</v>
      </c>
      <c r="H99" s="27">
        <v>100000</v>
      </c>
      <c r="I99" s="27">
        <v>0</v>
      </c>
      <c r="J99" s="17">
        <f t="shared" si="15"/>
        <v>0</v>
      </c>
      <c r="K99" s="27">
        <v>0</v>
      </c>
      <c r="L99" s="27">
        <v>0</v>
      </c>
      <c r="M99" s="27">
        <v>0</v>
      </c>
      <c r="N99" s="17" t="str">
        <f t="shared" si="16"/>
        <v xml:space="preserve"> </v>
      </c>
      <c r="O99" s="27">
        <v>0</v>
      </c>
      <c r="P99" s="18">
        <f t="shared" si="17"/>
        <v>-100000</v>
      </c>
    </row>
    <row r="100" spans="1:16" x14ac:dyDescent="0.3">
      <c r="A100" s="25" t="s">
        <v>274</v>
      </c>
      <c r="B100" s="13" t="str">
        <f t="shared" si="18"/>
        <v>4</v>
      </c>
      <c r="C100" s="13" t="str">
        <f t="shared" si="19"/>
        <v>45</v>
      </c>
      <c r="D100" s="13" t="str">
        <f t="shared" si="20"/>
        <v>451</v>
      </c>
      <c r="E100" s="26" t="s">
        <v>275</v>
      </c>
      <c r="F100" s="27">
        <v>0</v>
      </c>
      <c r="G100" s="27">
        <v>0</v>
      </c>
      <c r="H100" s="27">
        <v>0</v>
      </c>
      <c r="I100" s="27">
        <v>0</v>
      </c>
      <c r="J100" s="17" t="str">
        <f t="shared" si="15"/>
        <v xml:space="preserve"> </v>
      </c>
      <c r="K100" s="27">
        <v>0</v>
      </c>
      <c r="L100" s="27">
        <v>0</v>
      </c>
      <c r="M100" s="27">
        <v>0</v>
      </c>
      <c r="N100" s="17" t="str">
        <f t="shared" si="16"/>
        <v xml:space="preserve"> </v>
      </c>
      <c r="O100" s="27">
        <v>0</v>
      </c>
      <c r="P100" s="18">
        <f t="shared" si="17"/>
        <v>0</v>
      </c>
    </row>
    <row r="101" spans="1:16" x14ac:dyDescent="0.3">
      <c r="A101" s="25" t="s">
        <v>222</v>
      </c>
      <c r="B101" s="13" t="str">
        <f t="shared" si="18"/>
        <v>4</v>
      </c>
      <c r="C101" s="13" t="str">
        <f t="shared" si="19"/>
        <v>45</v>
      </c>
      <c r="D101" s="13" t="str">
        <f t="shared" si="20"/>
        <v>451</v>
      </c>
      <c r="E101" s="26" t="s">
        <v>229</v>
      </c>
      <c r="F101" s="27">
        <v>40000</v>
      </c>
      <c r="G101" s="27">
        <v>0</v>
      </c>
      <c r="H101" s="27">
        <v>40000</v>
      </c>
      <c r="I101" s="27">
        <v>0</v>
      </c>
      <c r="J101" s="17">
        <f t="shared" si="15"/>
        <v>0</v>
      </c>
      <c r="K101" s="27">
        <v>0</v>
      </c>
      <c r="L101" s="27">
        <v>0</v>
      </c>
      <c r="M101" s="27">
        <v>0</v>
      </c>
      <c r="N101" s="17" t="str">
        <f t="shared" si="16"/>
        <v xml:space="preserve"> </v>
      </c>
      <c r="O101" s="27">
        <v>0</v>
      </c>
      <c r="P101" s="18">
        <f t="shared" si="17"/>
        <v>-40000</v>
      </c>
    </row>
    <row r="102" spans="1:16" x14ac:dyDescent="0.3">
      <c r="A102" s="25" t="s">
        <v>276</v>
      </c>
      <c r="B102" s="13" t="str">
        <f t="shared" si="18"/>
        <v>4</v>
      </c>
      <c r="C102" s="13" t="str">
        <f t="shared" si="19"/>
        <v>45</v>
      </c>
      <c r="D102" s="13" t="str">
        <f t="shared" si="20"/>
        <v>451</v>
      </c>
      <c r="E102" s="26" t="s">
        <v>277</v>
      </c>
      <c r="F102" s="27">
        <v>0</v>
      </c>
      <c r="G102" s="27">
        <v>0</v>
      </c>
      <c r="H102" s="27">
        <v>0</v>
      </c>
      <c r="I102" s="27">
        <v>0</v>
      </c>
      <c r="J102" s="17" t="str">
        <f t="shared" si="15"/>
        <v xml:space="preserve"> </v>
      </c>
      <c r="K102" s="27">
        <v>0</v>
      </c>
      <c r="L102" s="27">
        <v>0</v>
      </c>
      <c r="M102" s="27">
        <v>0</v>
      </c>
      <c r="N102" s="17" t="str">
        <f t="shared" si="16"/>
        <v xml:space="preserve"> </v>
      </c>
      <c r="O102" s="27">
        <v>0</v>
      </c>
      <c r="P102" s="18">
        <f t="shared" si="17"/>
        <v>0</v>
      </c>
    </row>
    <row r="103" spans="1:16" x14ac:dyDescent="0.3">
      <c r="A103" s="25" t="s">
        <v>278</v>
      </c>
      <c r="B103" s="13" t="str">
        <f t="shared" si="18"/>
        <v>4</v>
      </c>
      <c r="C103" s="13" t="str">
        <f t="shared" si="19"/>
        <v>45</v>
      </c>
      <c r="D103" s="13" t="str">
        <f t="shared" si="20"/>
        <v>451</v>
      </c>
      <c r="E103" s="26" t="s">
        <v>279</v>
      </c>
      <c r="F103" s="27">
        <v>0</v>
      </c>
      <c r="G103" s="27">
        <v>0</v>
      </c>
      <c r="H103" s="27">
        <v>0</v>
      </c>
      <c r="I103" s="27">
        <v>0</v>
      </c>
      <c r="J103" s="17" t="str">
        <f t="shared" si="15"/>
        <v xml:space="preserve"> </v>
      </c>
      <c r="K103" s="27">
        <v>0</v>
      </c>
      <c r="L103" s="27">
        <v>0</v>
      </c>
      <c r="M103" s="27">
        <v>0</v>
      </c>
      <c r="N103" s="17" t="str">
        <f t="shared" si="16"/>
        <v xml:space="preserve"> </v>
      </c>
      <c r="O103" s="27">
        <v>0</v>
      </c>
      <c r="P103" s="18">
        <f t="shared" si="17"/>
        <v>0</v>
      </c>
    </row>
    <row r="104" spans="1:16" x14ac:dyDescent="0.3">
      <c r="A104" s="25" t="s">
        <v>280</v>
      </c>
      <c r="B104" s="13" t="str">
        <f t="shared" si="18"/>
        <v>4</v>
      </c>
      <c r="C104" s="13" t="str">
        <f t="shared" si="19"/>
        <v>45</v>
      </c>
      <c r="D104" s="13" t="str">
        <f t="shared" si="20"/>
        <v>451</v>
      </c>
      <c r="E104" s="26" t="s">
        <v>281</v>
      </c>
      <c r="F104" s="27">
        <v>0</v>
      </c>
      <c r="G104" s="27">
        <v>0</v>
      </c>
      <c r="H104" s="27">
        <v>0</v>
      </c>
      <c r="I104" s="27">
        <v>0</v>
      </c>
      <c r="J104" s="17" t="str">
        <f t="shared" si="15"/>
        <v xml:space="preserve"> </v>
      </c>
      <c r="K104" s="27">
        <v>0</v>
      </c>
      <c r="L104" s="27">
        <v>0</v>
      </c>
      <c r="M104" s="27">
        <v>0</v>
      </c>
      <c r="N104" s="17" t="str">
        <f t="shared" si="16"/>
        <v xml:space="preserve"> </v>
      </c>
      <c r="O104" s="27">
        <v>0</v>
      </c>
      <c r="P104" s="18">
        <f t="shared" si="17"/>
        <v>0</v>
      </c>
    </row>
    <row r="105" spans="1:16" x14ac:dyDescent="0.3">
      <c r="A105" s="25" t="s">
        <v>244</v>
      </c>
      <c r="B105" s="13" t="str">
        <f t="shared" si="18"/>
        <v>4</v>
      </c>
      <c r="C105" s="13" t="str">
        <f t="shared" si="19"/>
        <v>45</v>
      </c>
      <c r="D105" s="13" t="str">
        <f t="shared" si="20"/>
        <v>451</v>
      </c>
      <c r="E105" s="26" t="s">
        <v>255</v>
      </c>
      <c r="F105" s="27">
        <v>105020</v>
      </c>
      <c r="G105" s="27">
        <v>0</v>
      </c>
      <c r="H105" s="27">
        <v>105020</v>
      </c>
      <c r="I105" s="27">
        <v>43024.97</v>
      </c>
      <c r="J105" s="17">
        <f t="shared" si="15"/>
        <v>0.40968358407922301</v>
      </c>
      <c r="K105" s="27">
        <v>43024.97</v>
      </c>
      <c r="L105" s="27">
        <v>0</v>
      </c>
      <c r="M105" s="27">
        <v>43024.97</v>
      </c>
      <c r="N105" s="17">
        <f t="shared" si="16"/>
        <v>1</v>
      </c>
      <c r="O105" s="27">
        <v>0</v>
      </c>
      <c r="P105" s="18">
        <f t="shared" si="17"/>
        <v>-61995.03</v>
      </c>
    </row>
    <row r="106" spans="1:16" x14ac:dyDescent="0.3">
      <c r="A106" s="25" t="s">
        <v>245</v>
      </c>
      <c r="B106" s="13" t="str">
        <f t="shared" si="18"/>
        <v>4</v>
      </c>
      <c r="C106" s="13" t="str">
        <f t="shared" si="19"/>
        <v>45</v>
      </c>
      <c r="D106" s="13" t="str">
        <f t="shared" si="20"/>
        <v>451</v>
      </c>
      <c r="E106" s="26" t="s">
        <v>256</v>
      </c>
      <c r="F106" s="27">
        <v>122930</v>
      </c>
      <c r="G106" s="27">
        <v>0</v>
      </c>
      <c r="H106" s="27">
        <v>122930</v>
      </c>
      <c r="I106" s="27">
        <v>30732.12</v>
      </c>
      <c r="J106" s="17">
        <f t="shared" si="15"/>
        <v>0.24999690880989181</v>
      </c>
      <c r="K106" s="27">
        <v>30732.12</v>
      </c>
      <c r="L106" s="27">
        <v>0</v>
      </c>
      <c r="M106" s="27">
        <v>30732.12</v>
      </c>
      <c r="N106" s="17">
        <f t="shared" si="16"/>
        <v>1</v>
      </c>
      <c r="O106" s="27">
        <v>0</v>
      </c>
      <c r="P106" s="18">
        <f t="shared" si="17"/>
        <v>-92197.88</v>
      </c>
    </row>
    <row r="107" spans="1:16" x14ac:dyDescent="0.3">
      <c r="A107" s="25" t="s">
        <v>246</v>
      </c>
      <c r="B107" s="13" t="str">
        <f t="shared" si="18"/>
        <v>4</v>
      </c>
      <c r="C107" s="13" t="str">
        <f t="shared" si="19"/>
        <v>45</v>
      </c>
      <c r="D107" s="13" t="str">
        <f t="shared" si="20"/>
        <v>451</v>
      </c>
      <c r="E107" s="26" t="s">
        <v>257</v>
      </c>
      <c r="F107" s="27">
        <v>184395</v>
      </c>
      <c r="G107" s="27">
        <v>0</v>
      </c>
      <c r="H107" s="27">
        <v>184395</v>
      </c>
      <c r="I107" s="27">
        <v>46098.18</v>
      </c>
      <c r="J107" s="17">
        <f t="shared" si="15"/>
        <v>0.24999690880989181</v>
      </c>
      <c r="K107" s="27">
        <v>46098.18</v>
      </c>
      <c r="L107" s="27">
        <v>0</v>
      </c>
      <c r="M107" s="27">
        <v>46098.18</v>
      </c>
      <c r="N107" s="17">
        <f t="shared" si="16"/>
        <v>1</v>
      </c>
      <c r="O107" s="27">
        <v>0</v>
      </c>
      <c r="P107" s="18">
        <f t="shared" si="17"/>
        <v>-138296.82</v>
      </c>
    </row>
    <row r="108" spans="1:16" x14ac:dyDescent="0.3">
      <c r="A108" s="25" t="s">
        <v>282</v>
      </c>
      <c r="B108" s="13" t="str">
        <f t="shared" ref="B108:B132" si="21">LEFT(A108,1)</f>
        <v>4</v>
      </c>
      <c r="C108" s="13" t="str">
        <f t="shared" ref="C108:C132" si="22">LEFT(A108,2)</f>
        <v>45</v>
      </c>
      <c r="D108" s="13" t="str">
        <f t="shared" ref="D108:D132" si="23">LEFT(A108,3)</f>
        <v>451</v>
      </c>
      <c r="E108" s="26" t="s">
        <v>283</v>
      </c>
      <c r="F108" s="27">
        <v>0</v>
      </c>
      <c r="G108" s="27">
        <v>100000</v>
      </c>
      <c r="H108" s="27">
        <v>100000</v>
      </c>
      <c r="I108" s="27">
        <v>100000</v>
      </c>
      <c r="J108" s="17">
        <f t="shared" si="15"/>
        <v>1</v>
      </c>
      <c r="K108" s="27">
        <v>100000</v>
      </c>
      <c r="L108" s="27">
        <v>0</v>
      </c>
      <c r="M108" s="27">
        <v>100000</v>
      </c>
      <c r="N108" s="17">
        <f t="shared" si="16"/>
        <v>1</v>
      </c>
      <c r="O108" s="27">
        <v>0</v>
      </c>
      <c r="P108" s="18">
        <f t="shared" si="17"/>
        <v>0</v>
      </c>
    </row>
    <row r="109" spans="1:16" x14ac:dyDescent="0.3">
      <c r="A109" s="25" t="s">
        <v>284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6" t="s">
        <v>285</v>
      </c>
      <c r="F109" s="27">
        <v>0</v>
      </c>
      <c r="G109" s="27">
        <v>2330000</v>
      </c>
      <c r="H109" s="27">
        <v>2330000</v>
      </c>
      <c r="I109" s="27">
        <v>2330000</v>
      </c>
      <c r="J109" s="17">
        <f t="shared" si="15"/>
        <v>1</v>
      </c>
      <c r="K109" s="27">
        <v>2330000</v>
      </c>
      <c r="L109" s="27">
        <v>0</v>
      </c>
      <c r="M109" s="27">
        <v>2330000</v>
      </c>
      <c r="N109" s="17">
        <f t="shared" si="16"/>
        <v>1</v>
      </c>
      <c r="O109" s="27">
        <v>0</v>
      </c>
      <c r="P109" s="18">
        <f t="shared" si="17"/>
        <v>0</v>
      </c>
    </row>
    <row r="110" spans="1:16" x14ac:dyDescent="0.3">
      <c r="A110" s="25" t="s">
        <v>152</v>
      </c>
      <c r="B110" s="13" t="str">
        <f t="shared" si="21"/>
        <v>4</v>
      </c>
      <c r="C110" s="13" t="str">
        <f t="shared" si="22"/>
        <v>49</v>
      </c>
      <c r="D110" s="13" t="str">
        <f t="shared" si="23"/>
        <v>490</v>
      </c>
      <c r="E110" s="26" t="s">
        <v>230</v>
      </c>
      <c r="F110" s="27">
        <v>93000</v>
      </c>
      <c r="G110" s="27">
        <v>0</v>
      </c>
      <c r="H110" s="27">
        <v>93000</v>
      </c>
      <c r="I110" s="27">
        <v>0</v>
      </c>
      <c r="J110" s="17">
        <f t="shared" si="15"/>
        <v>0</v>
      </c>
      <c r="K110" s="27">
        <v>0</v>
      </c>
      <c r="L110" s="27">
        <v>0</v>
      </c>
      <c r="M110" s="27">
        <v>0</v>
      </c>
      <c r="N110" s="17" t="str">
        <f t="shared" si="16"/>
        <v xml:space="preserve"> </v>
      </c>
      <c r="O110" s="27">
        <v>0</v>
      </c>
      <c r="P110" s="18">
        <f t="shared" si="17"/>
        <v>-93000</v>
      </c>
    </row>
    <row r="111" spans="1:16" x14ac:dyDescent="0.3">
      <c r="A111" s="25" t="s">
        <v>218</v>
      </c>
      <c r="B111" s="13" t="str">
        <f t="shared" si="21"/>
        <v>4</v>
      </c>
      <c r="C111" s="13" t="str">
        <f t="shared" si="22"/>
        <v>49</v>
      </c>
      <c r="D111" s="13" t="str">
        <f t="shared" si="23"/>
        <v>490</v>
      </c>
      <c r="E111" s="26" t="s">
        <v>231</v>
      </c>
      <c r="F111" s="27">
        <v>54615</v>
      </c>
      <c r="G111" s="27">
        <v>0</v>
      </c>
      <c r="H111" s="27">
        <v>54615</v>
      </c>
      <c r="I111" s="27">
        <v>0</v>
      </c>
      <c r="J111" s="17">
        <f t="shared" si="15"/>
        <v>0</v>
      </c>
      <c r="K111" s="27">
        <v>0</v>
      </c>
      <c r="L111" s="27">
        <v>0</v>
      </c>
      <c r="M111" s="27">
        <v>0</v>
      </c>
      <c r="N111" s="17" t="str">
        <f t="shared" si="16"/>
        <v xml:space="preserve"> </v>
      </c>
      <c r="O111" s="27">
        <v>0</v>
      </c>
      <c r="P111" s="18">
        <f t="shared" si="17"/>
        <v>-54615</v>
      </c>
    </row>
    <row r="112" spans="1:16" x14ac:dyDescent="0.3">
      <c r="A112" s="25" t="s">
        <v>232</v>
      </c>
      <c r="B112" s="13" t="str">
        <f t="shared" si="21"/>
        <v>4</v>
      </c>
      <c r="C112" s="13" t="str">
        <f t="shared" si="22"/>
        <v>49</v>
      </c>
      <c r="D112" s="13" t="str">
        <f t="shared" si="23"/>
        <v>490</v>
      </c>
      <c r="E112" s="26" t="s">
        <v>233</v>
      </c>
      <c r="F112" s="27">
        <v>36000</v>
      </c>
      <c r="G112" s="27">
        <v>0</v>
      </c>
      <c r="H112" s="27">
        <v>36000</v>
      </c>
      <c r="I112" s="27">
        <v>0</v>
      </c>
      <c r="J112" s="17">
        <f t="shared" si="15"/>
        <v>0</v>
      </c>
      <c r="K112" s="27">
        <v>0</v>
      </c>
      <c r="L112" s="27">
        <v>0</v>
      </c>
      <c r="M112" s="27">
        <v>0</v>
      </c>
      <c r="N112" s="17" t="str">
        <f t="shared" si="16"/>
        <v xml:space="preserve"> </v>
      </c>
      <c r="O112" s="27">
        <v>0</v>
      </c>
      <c r="P112" s="18">
        <f t="shared" si="17"/>
        <v>-36000</v>
      </c>
    </row>
    <row r="113" spans="1:16" x14ac:dyDescent="0.3">
      <c r="A113" s="25" t="s">
        <v>234</v>
      </c>
      <c r="B113" s="13" t="str">
        <f t="shared" si="21"/>
        <v>4</v>
      </c>
      <c r="C113" s="13" t="str">
        <f t="shared" si="22"/>
        <v>49</v>
      </c>
      <c r="D113" s="13" t="str">
        <f t="shared" si="23"/>
        <v>490</v>
      </c>
      <c r="E113" s="26" t="s">
        <v>235</v>
      </c>
      <c r="F113" s="27">
        <v>13000</v>
      </c>
      <c r="G113" s="27">
        <v>0</v>
      </c>
      <c r="H113" s="27">
        <v>13000</v>
      </c>
      <c r="I113" s="27">
        <v>0</v>
      </c>
      <c r="J113" s="17">
        <f t="shared" si="15"/>
        <v>0</v>
      </c>
      <c r="K113" s="27">
        <v>0</v>
      </c>
      <c r="L113" s="27">
        <v>0</v>
      </c>
      <c r="M113" s="27">
        <v>0</v>
      </c>
      <c r="N113" s="17" t="str">
        <f t="shared" si="16"/>
        <v xml:space="preserve"> </v>
      </c>
      <c r="O113" s="27">
        <v>0</v>
      </c>
      <c r="P113" s="18">
        <f t="shared" si="17"/>
        <v>-13000</v>
      </c>
    </row>
    <row r="114" spans="1:16" x14ac:dyDescent="0.3">
      <c r="A114" s="25" t="s">
        <v>236</v>
      </c>
      <c r="B114" s="13" t="str">
        <f t="shared" si="21"/>
        <v>4</v>
      </c>
      <c r="C114" s="13" t="str">
        <f t="shared" si="22"/>
        <v>49</v>
      </c>
      <c r="D114" s="13" t="str">
        <f t="shared" si="23"/>
        <v>490</v>
      </c>
      <c r="E114" s="26" t="s">
        <v>237</v>
      </c>
      <c r="F114" s="27">
        <v>65840</v>
      </c>
      <c r="G114" s="27">
        <v>0</v>
      </c>
      <c r="H114" s="27">
        <v>65840</v>
      </c>
      <c r="I114" s="27">
        <v>0</v>
      </c>
      <c r="J114" s="17">
        <f t="shared" si="15"/>
        <v>0</v>
      </c>
      <c r="K114" s="27">
        <v>0</v>
      </c>
      <c r="L114" s="27">
        <v>0</v>
      </c>
      <c r="M114" s="27">
        <v>0</v>
      </c>
      <c r="N114" s="17" t="str">
        <f t="shared" si="16"/>
        <v xml:space="preserve"> </v>
      </c>
      <c r="O114" s="27">
        <v>0</v>
      </c>
      <c r="P114" s="18">
        <f t="shared" si="17"/>
        <v>-65840</v>
      </c>
    </row>
    <row r="115" spans="1:16" x14ac:dyDescent="0.3">
      <c r="A115" s="25" t="s">
        <v>286</v>
      </c>
      <c r="B115" s="13" t="str">
        <f t="shared" si="21"/>
        <v>4</v>
      </c>
      <c r="C115" s="13" t="str">
        <f t="shared" si="22"/>
        <v>49</v>
      </c>
      <c r="D115" s="13" t="str">
        <f t="shared" si="23"/>
        <v>491</v>
      </c>
      <c r="E115" s="26" t="s">
        <v>287</v>
      </c>
      <c r="F115" s="27">
        <v>0</v>
      </c>
      <c r="G115" s="27">
        <v>0</v>
      </c>
      <c r="H115" s="27">
        <v>0</v>
      </c>
      <c r="I115" s="27">
        <v>0</v>
      </c>
      <c r="J115" s="17" t="str">
        <f t="shared" si="15"/>
        <v xml:space="preserve"> </v>
      </c>
      <c r="K115" s="27">
        <v>0</v>
      </c>
      <c r="L115" s="27">
        <v>0</v>
      </c>
      <c r="M115" s="27">
        <v>0</v>
      </c>
      <c r="N115" s="17" t="str">
        <f t="shared" si="16"/>
        <v xml:space="preserve"> </v>
      </c>
      <c r="O115" s="27">
        <v>0</v>
      </c>
      <c r="P115" s="18">
        <f t="shared" si="17"/>
        <v>0</v>
      </c>
    </row>
    <row r="116" spans="1:16" x14ac:dyDescent="0.3">
      <c r="A116" s="25" t="s">
        <v>288</v>
      </c>
      <c r="B116" s="13" t="str">
        <f t="shared" si="21"/>
        <v>4</v>
      </c>
      <c r="C116" s="13" t="str">
        <f t="shared" si="22"/>
        <v>49</v>
      </c>
      <c r="D116" s="13" t="str">
        <f t="shared" si="23"/>
        <v>491</v>
      </c>
      <c r="E116" s="26" t="s">
        <v>289</v>
      </c>
      <c r="F116" s="27">
        <v>0</v>
      </c>
      <c r="G116" s="27">
        <v>0</v>
      </c>
      <c r="H116" s="27">
        <v>0</v>
      </c>
      <c r="I116" s="27">
        <v>0</v>
      </c>
      <c r="J116" s="17" t="str">
        <f t="shared" si="15"/>
        <v xml:space="preserve"> </v>
      </c>
      <c r="K116" s="27">
        <v>0</v>
      </c>
      <c r="L116" s="27">
        <v>0</v>
      </c>
      <c r="M116" s="27">
        <v>0</v>
      </c>
      <c r="N116" s="17" t="str">
        <f t="shared" si="16"/>
        <v xml:space="preserve"> </v>
      </c>
      <c r="O116" s="27">
        <v>0</v>
      </c>
      <c r="P116" s="18">
        <f t="shared" si="17"/>
        <v>0</v>
      </c>
    </row>
    <row r="117" spans="1:16" x14ac:dyDescent="0.3">
      <c r="A117" s="25" t="s">
        <v>290</v>
      </c>
      <c r="B117" s="13" t="str">
        <f t="shared" si="21"/>
        <v>4</v>
      </c>
      <c r="C117" s="13" t="str">
        <f t="shared" si="22"/>
        <v>49</v>
      </c>
      <c r="D117" s="13" t="str">
        <f t="shared" si="23"/>
        <v>491</v>
      </c>
      <c r="E117" s="26" t="s">
        <v>291</v>
      </c>
      <c r="F117" s="27">
        <v>0</v>
      </c>
      <c r="G117" s="27">
        <v>0</v>
      </c>
      <c r="H117" s="27">
        <v>0</v>
      </c>
      <c r="I117" s="27">
        <v>0</v>
      </c>
      <c r="J117" s="17" t="str">
        <f t="shared" si="15"/>
        <v xml:space="preserve"> </v>
      </c>
      <c r="K117" s="27">
        <v>0</v>
      </c>
      <c r="L117" s="27">
        <v>0</v>
      </c>
      <c r="M117" s="27">
        <v>0</v>
      </c>
      <c r="N117" s="17" t="str">
        <f t="shared" si="16"/>
        <v xml:space="preserve"> </v>
      </c>
      <c r="O117" s="27">
        <v>0</v>
      </c>
      <c r="P117" s="18">
        <f t="shared" si="17"/>
        <v>0</v>
      </c>
    </row>
    <row r="118" spans="1:16" x14ac:dyDescent="0.3">
      <c r="A118" s="25" t="s">
        <v>198</v>
      </c>
      <c r="B118" s="13" t="str">
        <f t="shared" si="21"/>
        <v>4</v>
      </c>
      <c r="C118" s="13" t="str">
        <f t="shared" si="22"/>
        <v>49</v>
      </c>
      <c r="D118" s="13" t="str">
        <f t="shared" si="23"/>
        <v>497</v>
      </c>
      <c r="E118" s="26" t="s">
        <v>199</v>
      </c>
      <c r="F118" s="27">
        <v>120385</v>
      </c>
      <c r="G118" s="27">
        <v>0</v>
      </c>
      <c r="H118" s="27">
        <v>120385</v>
      </c>
      <c r="I118" s="27">
        <v>156874.9</v>
      </c>
      <c r="J118" s="17">
        <f t="shared" si="15"/>
        <v>1.3031100220127092</v>
      </c>
      <c r="K118" s="27">
        <v>156874.9</v>
      </c>
      <c r="L118" s="27">
        <v>0</v>
      </c>
      <c r="M118" s="27">
        <v>156874.9</v>
      </c>
      <c r="N118" s="17">
        <f t="shared" si="16"/>
        <v>1</v>
      </c>
      <c r="O118" s="27">
        <v>0</v>
      </c>
      <c r="P118" s="18">
        <f t="shared" si="17"/>
        <v>36489.899999999994</v>
      </c>
    </row>
    <row r="119" spans="1:16" x14ac:dyDescent="0.3">
      <c r="A119" s="25" t="s">
        <v>292</v>
      </c>
      <c r="B119" s="13" t="str">
        <f t="shared" si="21"/>
        <v>4</v>
      </c>
      <c r="C119" s="13" t="str">
        <f t="shared" si="22"/>
        <v>49</v>
      </c>
      <c r="D119" s="13" t="str">
        <f t="shared" si="23"/>
        <v>497</v>
      </c>
      <c r="E119" s="26" t="s">
        <v>293</v>
      </c>
      <c r="F119" s="27">
        <v>0</v>
      </c>
      <c r="G119" s="27">
        <v>0</v>
      </c>
      <c r="H119" s="27">
        <v>0</v>
      </c>
      <c r="I119" s="27">
        <v>0</v>
      </c>
      <c r="J119" s="17" t="str">
        <f t="shared" si="15"/>
        <v xml:space="preserve"> </v>
      </c>
      <c r="K119" s="27">
        <v>0</v>
      </c>
      <c r="L119" s="27">
        <v>0</v>
      </c>
      <c r="M119" s="27">
        <v>0</v>
      </c>
      <c r="N119" s="17" t="str">
        <f t="shared" si="16"/>
        <v xml:space="preserve"> </v>
      </c>
      <c r="O119" s="27">
        <v>0</v>
      </c>
      <c r="P119" s="18">
        <f t="shared" si="17"/>
        <v>0</v>
      </c>
    </row>
    <row r="120" spans="1:16" x14ac:dyDescent="0.3">
      <c r="A120" s="25" t="s">
        <v>294</v>
      </c>
      <c r="B120" s="13" t="str">
        <f t="shared" si="21"/>
        <v>4</v>
      </c>
      <c r="C120" s="13" t="str">
        <f t="shared" si="22"/>
        <v>49</v>
      </c>
      <c r="D120" s="13" t="str">
        <f t="shared" si="23"/>
        <v>497</v>
      </c>
      <c r="E120" s="26" t="s">
        <v>295</v>
      </c>
      <c r="F120" s="27">
        <v>0</v>
      </c>
      <c r="G120" s="27">
        <v>0</v>
      </c>
      <c r="H120" s="27">
        <v>0</v>
      </c>
      <c r="I120" s="27">
        <v>0</v>
      </c>
      <c r="J120" s="17" t="str">
        <f t="shared" si="15"/>
        <v xml:space="preserve"> </v>
      </c>
      <c r="K120" s="27">
        <v>0</v>
      </c>
      <c r="L120" s="27">
        <v>0</v>
      </c>
      <c r="M120" s="27">
        <v>0</v>
      </c>
      <c r="N120" s="17" t="str">
        <f t="shared" si="16"/>
        <v xml:space="preserve"> </v>
      </c>
      <c r="O120" s="27">
        <v>0</v>
      </c>
      <c r="P120" s="18">
        <f t="shared" si="17"/>
        <v>0</v>
      </c>
    </row>
    <row r="121" spans="1:16" x14ac:dyDescent="0.3">
      <c r="A121" s="25" t="s">
        <v>296</v>
      </c>
      <c r="B121" s="13" t="str">
        <f t="shared" si="21"/>
        <v>4</v>
      </c>
      <c r="C121" s="13" t="str">
        <f t="shared" si="22"/>
        <v>49</v>
      </c>
      <c r="D121" s="13" t="str">
        <f t="shared" si="23"/>
        <v>497</v>
      </c>
      <c r="E121" s="26" t="s">
        <v>297</v>
      </c>
      <c r="F121" s="27">
        <v>0</v>
      </c>
      <c r="G121" s="27">
        <v>0</v>
      </c>
      <c r="H121" s="27">
        <v>0</v>
      </c>
      <c r="I121" s="27">
        <v>0</v>
      </c>
      <c r="J121" s="17" t="str">
        <f t="shared" si="15"/>
        <v xml:space="preserve"> </v>
      </c>
      <c r="K121" s="27">
        <v>0</v>
      </c>
      <c r="L121" s="27">
        <v>0</v>
      </c>
      <c r="M121" s="27">
        <v>0</v>
      </c>
      <c r="N121" s="17" t="str">
        <f t="shared" si="16"/>
        <v xml:space="preserve"> </v>
      </c>
      <c r="O121" s="27">
        <v>0</v>
      </c>
      <c r="P121" s="18">
        <f t="shared" si="17"/>
        <v>0</v>
      </c>
    </row>
    <row r="122" spans="1:16" x14ac:dyDescent="0.3">
      <c r="A122" s="25" t="s">
        <v>153</v>
      </c>
      <c r="B122" s="13" t="str">
        <f t="shared" si="21"/>
        <v>5</v>
      </c>
      <c r="C122" s="13" t="str">
        <f t="shared" si="22"/>
        <v>52</v>
      </c>
      <c r="D122" s="13" t="str">
        <f t="shared" si="23"/>
        <v>520</v>
      </c>
      <c r="E122" s="26" t="s">
        <v>154</v>
      </c>
      <c r="F122" s="27">
        <v>1000</v>
      </c>
      <c r="G122" s="27">
        <v>0</v>
      </c>
      <c r="H122" s="27">
        <v>1000</v>
      </c>
      <c r="I122" s="27">
        <v>0</v>
      </c>
      <c r="J122" s="17">
        <f t="shared" si="15"/>
        <v>0</v>
      </c>
      <c r="K122" s="27">
        <v>0</v>
      </c>
      <c r="L122" s="27">
        <v>0</v>
      </c>
      <c r="M122" s="27">
        <v>0</v>
      </c>
      <c r="N122" s="17" t="str">
        <f t="shared" si="16"/>
        <v xml:space="preserve"> </v>
      </c>
      <c r="O122" s="27">
        <v>0</v>
      </c>
      <c r="P122" s="18">
        <f t="shared" si="17"/>
        <v>-1000</v>
      </c>
    </row>
    <row r="123" spans="1:16" x14ac:dyDescent="0.3">
      <c r="A123" s="25" t="s">
        <v>155</v>
      </c>
      <c r="B123" s="13" t="str">
        <f t="shared" si="21"/>
        <v>5</v>
      </c>
      <c r="C123" s="13" t="str">
        <f t="shared" si="22"/>
        <v>53</v>
      </c>
      <c r="D123" s="13" t="str">
        <f t="shared" si="23"/>
        <v>534</v>
      </c>
      <c r="E123" s="26" t="s">
        <v>156</v>
      </c>
      <c r="F123" s="27">
        <v>300000</v>
      </c>
      <c r="G123" s="27">
        <v>0</v>
      </c>
      <c r="H123" s="27">
        <v>300000</v>
      </c>
      <c r="I123" s="27">
        <v>0</v>
      </c>
      <c r="J123" s="17">
        <f t="shared" si="15"/>
        <v>0</v>
      </c>
      <c r="K123" s="27">
        <v>0</v>
      </c>
      <c r="L123" s="27">
        <v>0</v>
      </c>
      <c r="M123" s="27">
        <v>0</v>
      </c>
      <c r="N123" s="17" t="str">
        <f t="shared" si="16"/>
        <v xml:space="preserve"> </v>
      </c>
      <c r="O123" s="27">
        <v>0</v>
      </c>
      <c r="P123" s="18">
        <f t="shared" si="17"/>
        <v>-300000</v>
      </c>
    </row>
    <row r="124" spans="1:16" x14ac:dyDescent="0.3">
      <c r="A124" s="25" t="s">
        <v>194</v>
      </c>
      <c r="B124" s="13" t="str">
        <f t="shared" si="21"/>
        <v>5</v>
      </c>
      <c r="C124" s="13" t="str">
        <f t="shared" si="22"/>
        <v>53</v>
      </c>
      <c r="D124" s="13" t="str">
        <f t="shared" si="23"/>
        <v>537</v>
      </c>
      <c r="E124" s="26" t="s">
        <v>212</v>
      </c>
      <c r="F124" s="27">
        <v>5000</v>
      </c>
      <c r="G124" s="27">
        <v>0</v>
      </c>
      <c r="H124" s="27">
        <v>5000</v>
      </c>
      <c r="I124" s="27">
        <v>0</v>
      </c>
      <c r="J124" s="17">
        <f t="shared" si="15"/>
        <v>0</v>
      </c>
      <c r="K124" s="27">
        <v>0</v>
      </c>
      <c r="L124" s="27">
        <v>0</v>
      </c>
      <c r="M124" s="27">
        <v>0</v>
      </c>
      <c r="N124" s="17" t="str">
        <f t="shared" si="16"/>
        <v xml:space="preserve"> </v>
      </c>
      <c r="O124" s="27">
        <v>0</v>
      </c>
      <c r="P124" s="18">
        <f t="shared" si="17"/>
        <v>-5000</v>
      </c>
    </row>
    <row r="125" spans="1:16" x14ac:dyDescent="0.3">
      <c r="A125" s="25" t="s">
        <v>157</v>
      </c>
      <c r="B125" s="13" t="str">
        <f t="shared" si="21"/>
        <v>5</v>
      </c>
      <c r="C125" s="13" t="str">
        <f t="shared" si="22"/>
        <v>54</v>
      </c>
      <c r="D125" s="13" t="str">
        <f t="shared" si="23"/>
        <v>541</v>
      </c>
      <c r="E125" s="26" t="s">
        <v>238</v>
      </c>
      <c r="F125" s="27">
        <v>40000</v>
      </c>
      <c r="G125" s="27">
        <v>0</v>
      </c>
      <c r="H125" s="27">
        <v>40000</v>
      </c>
      <c r="I125" s="27">
        <v>5506.46</v>
      </c>
      <c r="J125" s="17">
        <f t="shared" si="15"/>
        <v>0.13766149999999999</v>
      </c>
      <c r="K125" s="27">
        <v>5506.46</v>
      </c>
      <c r="L125" s="27">
        <v>0</v>
      </c>
      <c r="M125" s="27">
        <v>5506.46</v>
      </c>
      <c r="N125" s="17">
        <f t="shared" si="16"/>
        <v>1</v>
      </c>
      <c r="O125" s="27">
        <v>0</v>
      </c>
      <c r="P125" s="18">
        <f t="shared" si="17"/>
        <v>-34493.54</v>
      </c>
    </row>
    <row r="126" spans="1:16" x14ac:dyDescent="0.3">
      <c r="A126" s="25" t="s">
        <v>158</v>
      </c>
      <c r="B126" s="13" t="str">
        <f t="shared" si="21"/>
        <v>5</v>
      </c>
      <c r="C126" s="13" t="str">
        <f t="shared" si="22"/>
        <v>54</v>
      </c>
      <c r="D126" s="13" t="str">
        <f t="shared" si="23"/>
        <v>541</v>
      </c>
      <c r="E126" s="26" t="s">
        <v>239</v>
      </c>
      <c r="F126" s="27">
        <v>20000</v>
      </c>
      <c r="G126" s="27">
        <v>0</v>
      </c>
      <c r="H126" s="27">
        <v>20000</v>
      </c>
      <c r="I126" s="27">
        <v>0</v>
      </c>
      <c r="J126" s="17">
        <f t="shared" si="15"/>
        <v>0</v>
      </c>
      <c r="K126" s="27">
        <v>0</v>
      </c>
      <c r="L126" s="27">
        <v>0</v>
      </c>
      <c r="M126" s="27">
        <v>0</v>
      </c>
      <c r="N126" s="17" t="str">
        <f t="shared" si="16"/>
        <v xml:space="preserve"> </v>
      </c>
      <c r="O126" s="27">
        <v>0</v>
      </c>
      <c r="P126" s="18">
        <f t="shared" si="17"/>
        <v>-20000</v>
      </c>
    </row>
    <row r="127" spans="1:16" x14ac:dyDescent="0.3">
      <c r="A127" s="25" t="s">
        <v>298</v>
      </c>
      <c r="B127" s="13" t="str">
        <f t="shared" si="21"/>
        <v>5</v>
      </c>
      <c r="C127" s="13" t="str">
        <f t="shared" si="22"/>
        <v>54</v>
      </c>
      <c r="D127" s="13" t="str">
        <f t="shared" si="23"/>
        <v>549</v>
      </c>
      <c r="E127" s="26" t="s">
        <v>299</v>
      </c>
      <c r="F127" s="27">
        <v>0</v>
      </c>
      <c r="G127" s="27">
        <v>0</v>
      </c>
      <c r="H127" s="27">
        <v>0</v>
      </c>
      <c r="I127" s="27">
        <v>0</v>
      </c>
      <c r="J127" s="17" t="str">
        <f t="shared" si="15"/>
        <v xml:space="preserve"> </v>
      </c>
      <c r="K127" s="27">
        <v>0</v>
      </c>
      <c r="L127" s="27">
        <v>0</v>
      </c>
      <c r="M127" s="27">
        <v>0</v>
      </c>
      <c r="N127" s="17" t="str">
        <f t="shared" si="16"/>
        <v xml:space="preserve"> </v>
      </c>
      <c r="O127" s="27">
        <v>0</v>
      </c>
      <c r="P127" s="18">
        <f t="shared" si="17"/>
        <v>0</v>
      </c>
    </row>
    <row r="128" spans="1:16" x14ac:dyDescent="0.3">
      <c r="A128" s="25" t="s">
        <v>159</v>
      </c>
      <c r="B128" s="13" t="str">
        <f t="shared" ref="B128:B130" si="24">LEFT(A128,1)</f>
        <v>5</v>
      </c>
      <c r="C128" s="13" t="str">
        <f t="shared" ref="C128:C130" si="25">LEFT(A128,2)</f>
        <v>55</v>
      </c>
      <c r="D128" s="13" t="str">
        <f t="shared" ref="D128:D130" si="26">LEFT(A128,3)</f>
        <v>550</v>
      </c>
      <c r="E128" s="26" t="s">
        <v>160</v>
      </c>
      <c r="F128" s="27">
        <v>1500000</v>
      </c>
      <c r="G128" s="27">
        <v>0</v>
      </c>
      <c r="H128" s="27">
        <v>1500000</v>
      </c>
      <c r="I128" s="27">
        <v>1206807.8999999999</v>
      </c>
      <c r="J128" s="17">
        <f t="shared" si="15"/>
        <v>0.80453859999999999</v>
      </c>
      <c r="K128" s="27">
        <v>0</v>
      </c>
      <c r="L128" s="27">
        <v>0</v>
      </c>
      <c r="M128" s="27">
        <v>0</v>
      </c>
      <c r="N128" s="17">
        <f t="shared" si="16"/>
        <v>0</v>
      </c>
      <c r="O128" s="27">
        <v>1206807.8999999999</v>
      </c>
      <c r="P128" s="18">
        <f t="shared" si="17"/>
        <v>-293192.10000000009</v>
      </c>
    </row>
    <row r="129" spans="1:16" x14ac:dyDescent="0.3">
      <c r="A129" s="25" t="s">
        <v>161</v>
      </c>
      <c r="B129" s="13" t="str">
        <f t="shared" si="24"/>
        <v>5</v>
      </c>
      <c r="C129" s="13" t="str">
        <f t="shared" si="25"/>
        <v>55</v>
      </c>
      <c r="D129" s="13" t="str">
        <f t="shared" si="26"/>
        <v>554</v>
      </c>
      <c r="E129" s="26" t="s">
        <v>162</v>
      </c>
      <c r="F129" s="27">
        <v>7000</v>
      </c>
      <c r="G129" s="27">
        <v>0</v>
      </c>
      <c r="H129" s="27">
        <v>7000</v>
      </c>
      <c r="I129" s="27">
        <v>0</v>
      </c>
      <c r="J129" s="17">
        <f t="shared" si="15"/>
        <v>0</v>
      </c>
      <c r="K129" s="27">
        <v>0</v>
      </c>
      <c r="L129" s="27">
        <v>0</v>
      </c>
      <c r="M129" s="27">
        <v>0</v>
      </c>
      <c r="N129" s="17" t="str">
        <f t="shared" si="16"/>
        <v xml:space="preserve"> </v>
      </c>
      <c r="O129" s="27">
        <v>0</v>
      </c>
      <c r="P129" s="18">
        <f t="shared" si="17"/>
        <v>-7000</v>
      </c>
    </row>
    <row r="130" spans="1:16" x14ac:dyDescent="0.3">
      <c r="A130" s="25" t="s">
        <v>300</v>
      </c>
      <c r="B130" s="13" t="str">
        <f t="shared" si="24"/>
        <v>5</v>
      </c>
      <c r="C130" s="13" t="str">
        <f t="shared" si="25"/>
        <v>55</v>
      </c>
      <c r="D130" s="13" t="str">
        <f t="shared" si="26"/>
        <v>559</v>
      </c>
      <c r="E130" s="26" t="s">
        <v>301</v>
      </c>
      <c r="F130" s="27">
        <v>0</v>
      </c>
      <c r="G130" s="27">
        <v>0</v>
      </c>
      <c r="H130" s="27">
        <v>0</v>
      </c>
      <c r="I130" s="27">
        <v>15226.06</v>
      </c>
      <c r="J130" s="17" t="str">
        <f t="shared" si="15"/>
        <v xml:space="preserve"> </v>
      </c>
      <c r="K130" s="27">
        <v>0</v>
      </c>
      <c r="L130" s="27">
        <v>0</v>
      </c>
      <c r="M130" s="27">
        <v>0</v>
      </c>
      <c r="N130" s="17">
        <f t="shared" si="16"/>
        <v>0</v>
      </c>
      <c r="O130" s="27">
        <v>15226.06</v>
      </c>
      <c r="P130" s="18">
        <f t="shared" si="17"/>
        <v>15226.06</v>
      </c>
    </row>
    <row r="131" spans="1:16" x14ac:dyDescent="0.3">
      <c r="A131" s="25" t="s">
        <v>200</v>
      </c>
      <c r="B131" s="13" t="str">
        <f t="shared" si="21"/>
        <v>5</v>
      </c>
      <c r="C131" s="13" t="str">
        <f t="shared" si="22"/>
        <v>59</v>
      </c>
      <c r="D131" s="13" t="str">
        <f t="shared" si="23"/>
        <v>599</v>
      </c>
      <c r="E131" s="26" t="s">
        <v>201</v>
      </c>
      <c r="F131" s="27">
        <v>5000</v>
      </c>
      <c r="G131" s="27">
        <v>0</v>
      </c>
      <c r="H131" s="27">
        <v>5000</v>
      </c>
      <c r="I131" s="27">
        <v>0</v>
      </c>
      <c r="J131" s="17">
        <f t="shared" si="15"/>
        <v>0</v>
      </c>
      <c r="K131" s="27">
        <v>0</v>
      </c>
      <c r="L131" s="27">
        <v>0</v>
      </c>
      <c r="M131" s="27">
        <v>0</v>
      </c>
      <c r="N131" s="17" t="str">
        <f t="shared" si="16"/>
        <v xml:space="preserve"> </v>
      </c>
      <c r="O131" s="27">
        <v>0</v>
      </c>
      <c r="P131" s="18">
        <f t="shared" si="17"/>
        <v>-5000</v>
      </c>
    </row>
    <row r="132" spans="1:16" x14ac:dyDescent="0.3">
      <c r="A132" s="25" t="s">
        <v>163</v>
      </c>
      <c r="B132" s="13" t="str">
        <f t="shared" si="21"/>
        <v>5</v>
      </c>
      <c r="C132" s="13" t="str">
        <f t="shared" si="22"/>
        <v>59</v>
      </c>
      <c r="D132" s="13" t="str">
        <f t="shared" si="23"/>
        <v>599</v>
      </c>
      <c r="E132" s="26" t="s">
        <v>164</v>
      </c>
      <c r="F132" s="27">
        <v>115000</v>
      </c>
      <c r="G132" s="27">
        <v>0</v>
      </c>
      <c r="H132" s="27">
        <v>115000</v>
      </c>
      <c r="I132" s="27">
        <v>167250.45000000001</v>
      </c>
      <c r="J132" s="17">
        <f t="shared" si="15"/>
        <v>1.4543517391304348</v>
      </c>
      <c r="K132" s="27">
        <v>0</v>
      </c>
      <c r="L132" s="27">
        <v>0</v>
      </c>
      <c r="M132" s="27">
        <v>0</v>
      </c>
      <c r="N132" s="17">
        <f t="shared" si="16"/>
        <v>0</v>
      </c>
      <c r="O132" s="27">
        <v>167250.45000000001</v>
      </c>
      <c r="P132" s="18">
        <f t="shared" si="17"/>
        <v>52250.450000000012</v>
      </c>
    </row>
    <row r="133" spans="1:16" x14ac:dyDescent="0.3">
      <c r="A133" s="1"/>
      <c r="B133" s="13"/>
      <c r="C133" s="13"/>
      <c r="D133" s="13"/>
      <c r="E133" s="4" t="s">
        <v>183</v>
      </c>
      <c r="F133" s="19">
        <f>SUM(F6:F132)</f>
        <v>252897350</v>
      </c>
      <c r="G133" s="19">
        <f>SUM(G6:G132)</f>
        <v>2851259.2199999997</v>
      </c>
      <c r="H133" s="19">
        <f>SUM(H6:H132)</f>
        <v>255748609.22</v>
      </c>
      <c r="I133" s="19">
        <f>SUM(I6:I132)</f>
        <v>48015393.29999999</v>
      </c>
      <c r="J133" s="20">
        <f>I133/H133</f>
        <v>0.18774449427678491</v>
      </c>
      <c r="K133" s="19">
        <f>SUM(K6:K132)</f>
        <v>31500460.780000001</v>
      </c>
      <c r="L133" s="19">
        <f>SUM(L6:L132)</f>
        <v>733065.61999999988</v>
      </c>
      <c r="M133" s="19">
        <f>SUM(M6:M132)</f>
        <v>30767395.16</v>
      </c>
      <c r="N133" s="22">
        <f t="shared" ref="N133" si="27">IF(I133=0," ",M133/I133)</f>
        <v>0.64078190441480787</v>
      </c>
      <c r="O133" s="19">
        <f>SUM(O6:O132)</f>
        <v>17247998.140000001</v>
      </c>
      <c r="P133" s="19">
        <f>SUM(P6:P132)</f>
        <v>-207733215.91999996</v>
      </c>
    </row>
    <row r="134" spans="1:16" x14ac:dyDescent="0.3">
      <c r="A134" s="1"/>
      <c r="B134" s="13"/>
      <c r="C134" s="13"/>
      <c r="D134" s="13"/>
      <c r="E134" s="2"/>
      <c r="F134" s="3"/>
      <c r="G134" s="3"/>
      <c r="H134" s="3"/>
      <c r="I134" s="3"/>
      <c r="J134" s="17"/>
      <c r="K134" s="3"/>
      <c r="L134" s="3"/>
      <c r="M134" s="3"/>
      <c r="N134" s="17"/>
      <c r="O134" s="3"/>
      <c r="P134" s="18"/>
    </row>
    <row r="135" spans="1:16" x14ac:dyDescent="0.3">
      <c r="A135" s="25" t="s">
        <v>165</v>
      </c>
      <c r="B135" s="13" t="str">
        <f t="shared" ref="B135:B147" si="28">LEFT(A135,1)</f>
        <v>6</v>
      </c>
      <c r="C135" s="13" t="str">
        <f t="shared" ref="C135:C147" si="29">LEFT(A135,2)</f>
        <v>60</v>
      </c>
      <c r="D135" s="13" t="str">
        <f t="shared" ref="D135:D147" si="30">LEFT(A135,3)</f>
        <v>603</v>
      </c>
      <c r="E135" s="26" t="s">
        <v>166</v>
      </c>
      <c r="F135" s="27">
        <v>3713505</v>
      </c>
      <c r="G135" s="27">
        <v>0</v>
      </c>
      <c r="H135" s="27">
        <v>3713505</v>
      </c>
      <c r="I135" s="27">
        <v>3565920</v>
      </c>
      <c r="J135" s="17">
        <f t="shared" ref="J135:J144" si="31">IF(H135=0," ",I135/H135)</f>
        <v>0.96025722329712759</v>
      </c>
      <c r="K135" s="27">
        <v>3565920</v>
      </c>
      <c r="L135" s="27">
        <v>0</v>
      </c>
      <c r="M135" s="27">
        <v>3565920</v>
      </c>
      <c r="N135" s="17">
        <f t="shared" ref="N135:N158" si="32">IF(I135=0," ",M135/I135)</f>
        <v>1</v>
      </c>
      <c r="O135" s="27">
        <v>0</v>
      </c>
      <c r="P135" s="18">
        <f t="shared" ref="P135:P158" si="33">I135-H135</f>
        <v>-147585</v>
      </c>
    </row>
    <row r="136" spans="1:16" x14ac:dyDescent="0.3">
      <c r="A136" s="25" t="s">
        <v>202</v>
      </c>
      <c r="B136" s="13" t="str">
        <f t="shared" ref="B136:B137" si="34">LEFT(A136,1)</f>
        <v>6</v>
      </c>
      <c r="C136" s="13" t="str">
        <f t="shared" ref="C136:C137" si="35">LEFT(A136,2)</f>
        <v>60</v>
      </c>
      <c r="D136" s="13" t="str">
        <f t="shared" ref="D136:D137" si="36">LEFT(A136,3)</f>
        <v>609</v>
      </c>
      <c r="E136" s="26" t="s">
        <v>203</v>
      </c>
      <c r="F136" s="27">
        <v>2050500</v>
      </c>
      <c r="G136" s="27">
        <v>0</v>
      </c>
      <c r="H136" s="27">
        <v>2050500</v>
      </c>
      <c r="I136" s="27">
        <v>0</v>
      </c>
      <c r="J136" s="17">
        <f t="shared" si="31"/>
        <v>0</v>
      </c>
      <c r="K136" s="27">
        <v>0</v>
      </c>
      <c r="L136" s="27">
        <v>0</v>
      </c>
      <c r="M136" s="27">
        <v>0</v>
      </c>
      <c r="N136" s="17" t="str">
        <f t="shared" si="32"/>
        <v xml:space="preserve"> </v>
      </c>
      <c r="O136" s="27">
        <v>0</v>
      </c>
      <c r="P136" s="18">
        <f t="shared" si="33"/>
        <v>-2050500</v>
      </c>
    </row>
    <row r="137" spans="1:16" x14ac:dyDescent="0.3">
      <c r="A137" s="25" t="s">
        <v>204</v>
      </c>
      <c r="B137" s="13" t="str">
        <f t="shared" si="34"/>
        <v>7</v>
      </c>
      <c r="C137" s="13" t="str">
        <f t="shared" si="35"/>
        <v>75</v>
      </c>
      <c r="D137" s="13" t="str">
        <f t="shared" si="36"/>
        <v>750</v>
      </c>
      <c r="E137" s="26" t="s">
        <v>240</v>
      </c>
      <c r="F137" s="27">
        <v>570815</v>
      </c>
      <c r="G137" s="27">
        <v>0</v>
      </c>
      <c r="H137" s="27">
        <v>570815</v>
      </c>
      <c r="I137" s="27">
        <v>0</v>
      </c>
      <c r="J137" s="17">
        <f t="shared" si="31"/>
        <v>0</v>
      </c>
      <c r="K137" s="27">
        <v>0</v>
      </c>
      <c r="L137" s="27">
        <v>0</v>
      </c>
      <c r="M137" s="27">
        <v>0</v>
      </c>
      <c r="N137" s="17" t="str">
        <f t="shared" si="32"/>
        <v xml:space="preserve"> </v>
      </c>
      <c r="O137" s="27">
        <v>0</v>
      </c>
      <c r="P137" s="18">
        <f t="shared" si="33"/>
        <v>-570815</v>
      </c>
    </row>
    <row r="138" spans="1:16" x14ac:dyDescent="0.3">
      <c r="A138" s="25" t="s">
        <v>302</v>
      </c>
      <c r="B138" s="13" t="str">
        <f t="shared" ref="B138:B144" si="37">LEFT(A138,1)</f>
        <v>7</v>
      </c>
      <c r="C138" s="13" t="str">
        <f t="shared" ref="C138:C144" si="38">LEFT(A138,2)</f>
        <v>75</v>
      </c>
      <c r="D138" s="13" t="str">
        <f t="shared" ref="D138:D144" si="39">LEFT(A138,3)</f>
        <v>750</v>
      </c>
      <c r="E138" s="26" t="s">
        <v>303</v>
      </c>
      <c r="F138" s="27">
        <v>0</v>
      </c>
      <c r="G138" s="27">
        <v>0</v>
      </c>
      <c r="H138" s="27">
        <v>0</v>
      </c>
      <c r="I138" s="27">
        <v>0</v>
      </c>
      <c r="J138" s="17" t="str">
        <f t="shared" si="31"/>
        <v xml:space="preserve"> </v>
      </c>
      <c r="K138" s="27">
        <v>0</v>
      </c>
      <c r="L138" s="27">
        <v>0</v>
      </c>
      <c r="M138" s="27">
        <v>0</v>
      </c>
      <c r="N138" s="17" t="str">
        <f t="shared" si="32"/>
        <v xml:space="preserve"> </v>
      </c>
      <c r="O138" s="27">
        <v>0</v>
      </c>
      <c r="P138" s="18">
        <f t="shared" si="33"/>
        <v>0</v>
      </c>
    </row>
    <row r="139" spans="1:16" x14ac:dyDescent="0.3">
      <c r="A139" s="25" t="s">
        <v>304</v>
      </c>
      <c r="B139" s="13" t="str">
        <f t="shared" si="37"/>
        <v>7</v>
      </c>
      <c r="C139" s="13" t="str">
        <f t="shared" si="38"/>
        <v>75</v>
      </c>
      <c r="D139" s="13" t="str">
        <f t="shared" si="39"/>
        <v>750</v>
      </c>
      <c r="E139" s="26" t="s">
        <v>305</v>
      </c>
      <c r="F139" s="27">
        <v>0</v>
      </c>
      <c r="G139" s="27">
        <v>561789.67000000004</v>
      </c>
      <c r="H139" s="27">
        <v>561789.67000000004</v>
      </c>
      <c r="I139" s="27">
        <v>600887.32999999996</v>
      </c>
      <c r="J139" s="17">
        <f t="shared" si="31"/>
        <v>1.0695948360887446</v>
      </c>
      <c r="K139" s="27">
        <v>600887.32999999996</v>
      </c>
      <c r="L139" s="27">
        <v>0</v>
      </c>
      <c r="M139" s="27">
        <v>600887.32999999996</v>
      </c>
      <c r="N139" s="17">
        <f t="shared" si="32"/>
        <v>1</v>
      </c>
      <c r="O139" s="27">
        <v>0</v>
      </c>
      <c r="P139" s="18">
        <f t="shared" si="33"/>
        <v>39097.659999999916</v>
      </c>
    </row>
    <row r="140" spans="1:16" x14ac:dyDescent="0.3">
      <c r="A140" s="25" t="s">
        <v>306</v>
      </c>
      <c r="B140" s="13" t="str">
        <f t="shared" si="37"/>
        <v>7</v>
      </c>
      <c r="C140" s="13" t="str">
        <f t="shared" si="38"/>
        <v>75</v>
      </c>
      <c r="D140" s="13" t="str">
        <f t="shared" si="39"/>
        <v>750</v>
      </c>
      <c r="E140" s="26" t="s">
        <v>307</v>
      </c>
      <c r="F140" s="27">
        <v>0</v>
      </c>
      <c r="G140" s="27">
        <v>0</v>
      </c>
      <c r="H140" s="27">
        <v>0</v>
      </c>
      <c r="I140" s="27">
        <v>0</v>
      </c>
      <c r="J140" s="17" t="str">
        <f t="shared" si="31"/>
        <v xml:space="preserve"> </v>
      </c>
      <c r="K140" s="27">
        <v>0</v>
      </c>
      <c r="L140" s="27">
        <v>0</v>
      </c>
      <c r="M140" s="27">
        <v>0</v>
      </c>
      <c r="N140" s="17" t="str">
        <f t="shared" si="32"/>
        <v xml:space="preserve"> </v>
      </c>
      <c r="O140" s="27">
        <v>0</v>
      </c>
      <c r="P140" s="18">
        <f t="shared" si="33"/>
        <v>0</v>
      </c>
    </row>
    <row r="141" spans="1:16" x14ac:dyDescent="0.3">
      <c r="A141" s="25" t="s">
        <v>308</v>
      </c>
      <c r="B141" s="13" t="str">
        <f t="shared" si="37"/>
        <v>7</v>
      </c>
      <c r="C141" s="13" t="str">
        <f t="shared" si="38"/>
        <v>79</v>
      </c>
      <c r="D141" s="13" t="str">
        <f t="shared" si="39"/>
        <v>797</v>
      </c>
      <c r="E141" s="26" t="s">
        <v>309</v>
      </c>
      <c r="F141" s="27">
        <v>0</v>
      </c>
      <c r="G141" s="27">
        <v>0</v>
      </c>
      <c r="H141" s="27">
        <v>0</v>
      </c>
      <c r="I141" s="27">
        <v>0</v>
      </c>
      <c r="J141" s="17" t="str">
        <f t="shared" si="31"/>
        <v xml:space="preserve"> </v>
      </c>
      <c r="K141" s="27">
        <v>0</v>
      </c>
      <c r="L141" s="27">
        <v>0</v>
      </c>
      <c r="M141" s="27">
        <v>0</v>
      </c>
      <c r="N141" s="17" t="str">
        <f t="shared" si="32"/>
        <v xml:space="preserve"> </v>
      </c>
      <c r="O141" s="27">
        <v>0</v>
      </c>
      <c r="P141" s="18">
        <f t="shared" si="33"/>
        <v>0</v>
      </c>
    </row>
    <row r="142" spans="1:16" x14ac:dyDescent="0.3">
      <c r="A142" s="25" t="s">
        <v>195</v>
      </c>
      <c r="B142" s="13" t="str">
        <f t="shared" si="37"/>
        <v>7</v>
      </c>
      <c r="C142" s="13" t="str">
        <f t="shared" si="38"/>
        <v>79</v>
      </c>
      <c r="D142" s="13" t="str">
        <f t="shared" si="39"/>
        <v>797</v>
      </c>
      <c r="E142" s="26" t="s">
        <v>199</v>
      </c>
      <c r="F142" s="27">
        <v>397980</v>
      </c>
      <c r="G142" s="27">
        <v>0</v>
      </c>
      <c r="H142" s="27">
        <v>397980</v>
      </c>
      <c r="I142" s="27">
        <v>361488.25</v>
      </c>
      <c r="J142" s="17">
        <f t="shared" si="31"/>
        <v>0.90830757827026487</v>
      </c>
      <c r="K142" s="27">
        <v>361488.25</v>
      </c>
      <c r="L142" s="27">
        <v>0</v>
      </c>
      <c r="M142" s="27">
        <v>361488.25</v>
      </c>
      <c r="N142" s="17">
        <f t="shared" si="32"/>
        <v>1</v>
      </c>
      <c r="O142" s="27">
        <v>0</v>
      </c>
      <c r="P142" s="18">
        <f t="shared" si="33"/>
        <v>-36491.75</v>
      </c>
    </row>
    <row r="143" spans="1:16" x14ac:dyDescent="0.3">
      <c r="A143" s="25" t="s">
        <v>241</v>
      </c>
      <c r="B143" s="13" t="str">
        <f t="shared" si="37"/>
        <v>7</v>
      </c>
      <c r="C143" s="13" t="str">
        <f t="shared" si="38"/>
        <v>79</v>
      </c>
      <c r="D143" s="13" t="str">
        <f t="shared" si="39"/>
        <v>797</v>
      </c>
      <c r="E143" s="26" t="s">
        <v>235</v>
      </c>
      <c r="F143" s="27">
        <v>122300</v>
      </c>
      <c r="G143" s="27">
        <v>0</v>
      </c>
      <c r="H143" s="27">
        <v>122300</v>
      </c>
      <c r="I143" s="27">
        <v>0</v>
      </c>
      <c r="J143" s="17">
        <f t="shared" si="31"/>
        <v>0</v>
      </c>
      <c r="K143" s="27">
        <v>0</v>
      </c>
      <c r="L143" s="27">
        <v>0</v>
      </c>
      <c r="M143" s="27">
        <v>0</v>
      </c>
      <c r="N143" s="17" t="str">
        <f t="shared" si="32"/>
        <v xml:space="preserve"> </v>
      </c>
      <c r="O143" s="27">
        <v>0</v>
      </c>
      <c r="P143" s="18">
        <f t="shared" si="33"/>
        <v>-122300</v>
      </c>
    </row>
    <row r="144" spans="1:16" x14ac:dyDescent="0.3">
      <c r="A144" s="25" t="s">
        <v>258</v>
      </c>
      <c r="B144" s="13" t="str">
        <f t="shared" si="37"/>
        <v>7</v>
      </c>
      <c r="C144" s="13" t="str">
        <f t="shared" si="38"/>
        <v>79</v>
      </c>
      <c r="D144" s="13" t="str">
        <f t="shared" si="39"/>
        <v>797</v>
      </c>
      <c r="E144" s="26" t="s">
        <v>237</v>
      </c>
      <c r="F144" s="27">
        <v>1500</v>
      </c>
      <c r="G144" s="27">
        <v>0</v>
      </c>
      <c r="H144" s="27">
        <v>1500</v>
      </c>
      <c r="I144" s="27">
        <v>0</v>
      </c>
      <c r="J144" s="17">
        <f t="shared" si="31"/>
        <v>0</v>
      </c>
      <c r="K144" s="27">
        <v>0</v>
      </c>
      <c r="L144" s="27">
        <v>0</v>
      </c>
      <c r="M144" s="27">
        <v>0</v>
      </c>
      <c r="N144" s="17" t="str">
        <f t="shared" si="32"/>
        <v xml:space="preserve"> </v>
      </c>
      <c r="O144" s="27">
        <v>0</v>
      </c>
      <c r="P144" s="18">
        <f t="shared" si="33"/>
        <v>-1500</v>
      </c>
    </row>
    <row r="145" spans="1:16" s="16" customFormat="1" x14ac:dyDescent="0.3">
      <c r="A145" s="4"/>
      <c r="B145" s="4"/>
      <c r="C145" s="4"/>
      <c r="D145" s="4"/>
      <c r="E145" s="4" t="s">
        <v>184</v>
      </c>
      <c r="F145" s="19">
        <f>SUBTOTAL(9,F135:F144)</f>
        <v>6856600</v>
      </c>
      <c r="G145" s="19">
        <f>SUBTOTAL(9,G135:G144)</f>
        <v>561789.67000000004</v>
      </c>
      <c r="H145" s="19">
        <f>SUBTOTAL(9,H135:H144)</f>
        <v>7418389.6699999999</v>
      </c>
      <c r="I145" s="19">
        <f>SUBTOTAL(9,I135:I144)</f>
        <v>4528295.58</v>
      </c>
      <c r="J145" s="20">
        <f t="shared" ref="J145" si="40">I145/H145</f>
        <v>0.61041489884421241</v>
      </c>
      <c r="K145" s="19">
        <f>SUBTOTAL(9,K135:K144)</f>
        <v>4528295.58</v>
      </c>
      <c r="L145" s="19">
        <f>SUBTOTAL(9,L135:L144)</f>
        <v>0</v>
      </c>
      <c r="M145" s="19">
        <f>SUBTOTAL(9,M135:M144)</f>
        <v>4528295.58</v>
      </c>
      <c r="N145" s="20">
        <f t="shared" si="32"/>
        <v>1</v>
      </c>
      <c r="O145" s="19">
        <f>SUBTOTAL(9,O135:O144)</f>
        <v>0</v>
      </c>
      <c r="P145" s="19">
        <f>SUBTOTAL(9,P135:P144)</f>
        <v>-2890094.09</v>
      </c>
    </row>
    <row r="146" spans="1:16" x14ac:dyDescent="0.3">
      <c r="A146" s="1"/>
      <c r="B146" s="13"/>
      <c r="C146" s="13"/>
      <c r="D146" s="13"/>
      <c r="E146" s="2"/>
      <c r="F146" s="3"/>
      <c r="G146" s="3"/>
      <c r="H146" s="3"/>
      <c r="I146" s="3"/>
      <c r="J146" s="17"/>
      <c r="K146" s="3"/>
      <c r="L146" s="3"/>
      <c r="M146" s="3"/>
      <c r="N146" s="17"/>
      <c r="O146" s="3"/>
      <c r="P146" s="18"/>
    </row>
    <row r="147" spans="1:16" x14ac:dyDescent="0.3">
      <c r="A147" s="25" t="s">
        <v>167</v>
      </c>
      <c r="B147" s="13" t="str">
        <f t="shared" si="28"/>
        <v>8</v>
      </c>
      <c r="C147" s="13" t="str">
        <f t="shared" si="29"/>
        <v>82</v>
      </c>
      <c r="D147" s="13" t="str">
        <f t="shared" si="30"/>
        <v>820</v>
      </c>
      <c r="E147" s="26" t="s">
        <v>168</v>
      </c>
      <c r="F147" s="27">
        <v>300000</v>
      </c>
      <c r="G147" s="27">
        <v>0</v>
      </c>
      <c r="H147" s="27">
        <v>300000</v>
      </c>
      <c r="I147" s="27">
        <v>0</v>
      </c>
      <c r="J147" s="17">
        <f t="shared" ref="J147:J158" si="41">IF(H147=0," ",I147/H147)</f>
        <v>0</v>
      </c>
      <c r="K147" s="27">
        <v>0</v>
      </c>
      <c r="L147" s="27">
        <v>0</v>
      </c>
      <c r="M147" s="27">
        <v>0</v>
      </c>
      <c r="N147" s="17" t="str">
        <f t="shared" si="32"/>
        <v xml:space="preserve"> </v>
      </c>
      <c r="O147" s="27">
        <v>0</v>
      </c>
      <c r="P147" s="18">
        <f t="shared" si="33"/>
        <v>-300000</v>
      </c>
    </row>
    <row r="148" spans="1:16" x14ac:dyDescent="0.3">
      <c r="A148" s="25" t="s">
        <v>169</v>
      </c>
      <c r="B148" s="13" t="str">
        <f t="shared" ref="B148:B158" si="42">LEFT(A148,1)</f>
        <v>8</v>
      </c>
      <c r="C148" s="13" t="str">
        <f t="shared" ref="C148:C158" si="43">LEFT(A148,2)</f>
        <v>83</v>
      </c>
      <c r="D148" s="13" t="str">
        <f t="shared" ref="D148:D158" si="44">LEFT(A148,3)</f>
        <v>830</v>
      </c>
      <c r="E148" s="26" t="s">
        <v>170</v>
      </c>
      <c r="F148" s="27">
        <v>18000</v>
      </c>
      <c r="G148" s="27">
        <v>0</v>
      </c>
      <c r="H148" s="27">
        <v>18000</v>
      </c>
      <c r="I148" s="27">
        <v>177.6</v>
      </c>
      <c r="J148" s="17">
        <f t="shared" si="41"/>
        <v>9.8666666666666659E-3</v>
      </c>
      <c r="K148" s="27">
        <v>62.4</v>
      </c>
      <c r="L148" s="27">
        <v>0</v>
      </c>
      <c r="M148" s="27">
        <v>62.4</v>
      </c>
      <c r="N148" s="17">
        <f t="shared" si="32"/>
        <v>0.35135135135135137</v>
      </c>
      <c r="O148" s="27">
        <v>115.2</v>
      </c>
      <c r="P148" s="18">
        <f t="shared" si="33"/>
        <v>-17822.400000000001</v>
      </c>
    </row>
    <row r="149" spans="1:16" x14ac:dyDescent="0.3">
      <c r="A149" s="25" t="s">
        <v>171</v>
      </c>
      <c r="B149" s="13" t="str">
        <f t="shared" si="42"/>
        <v>8</v>
      </c>
      <c r="C149" s="13" t="str">
        <f t="shared" si="43"/>
        <v>83</v>
      </c>
      <c r="D149" s="13" t="str">
        <f t="shared" si="44"/>
        <v>830</v>
      </c>
      <c r="E149" s="26" t="s">
        <v>172</v>
      </c>
      <c r="F149" s="27">
        <v>170000</v>
      </c>
      <c r="G149" s="27">
        <v>0</v>
      </c>
      <c r="H149" s="27">
        <v>170000</v>
      </c>
      <c r="I149" s="27">
        <v>3128.34</v>
      </c>
      <c r="J149" s="17">
        <f t="shared" si="41"/>
        <v>1.8402000000000002E-2</v>
      </c>
      <c r="K149" s="27">
        <v>3128.34</v>
      </c>
      <c r="L149" s="27">
        <v>0</v>
      </c>
      <c r="M149" s="27">
        <v>3128.34</v>
      </c>
      <c r="N149" s="17">
        <f t="shared" si="32"/>
        <v>1</v>
      </c>
      <c r="O149" s="27">
        <v>0</v>
      </c>
      <c r="P149" s="18">
        <f t="shared" si="33"/>
        <v>-166871.66</v>
      </c>
    </row>
    <row r="150" spans="1:16" x14ac:dyDescent="0.3">
      <c r="A150" s="25" t="s">
        <v>173</v>
      </c>
      <c r="B150" s="13" t="str">
        <f t="shared" si="42"/>
        <v>8</v>
      </c>
      <c r="C150" s="13" t="str">
        <f t="shared" si="43"/>
        <v>83</v>
      </c>
      <c r="D150" s="13" t="str">
        <f t="shared" si="44"/>
        <v>830</v>
      </c>
      <c r="E150" s="26" t="s">
        <v>174</v>
      </c>
      <c r="F150" s="27">
        <v>35000</v>
      </c>
      <c r="G150" s="27">
        <v>0</v>
      </c>
      <c r="H150" s="27">
        <v>35000</v>
      </c>
      <c r="I150" s="27">
        <v>0</v>
      </c>
      <c r="J150" s="17">
        <f t="shared" si="41"/>
        <v>0</v>
      </c>
      <c r="K150" s="27">
        <v>0</v>
      </c>
      <c r="L150" s="27">
        <v>0</v>
      </c>
      <c r="M150" s="27">
        <v>0</v>
      </c>
      <c r="N150" s="17" t="str">
        <f t="shared" si="32"/>
        <v xml:space="preserve"> </v>
      </c>
      <c r="O150" s="27">
        <v>0</v>
      </c>
      <c r="P150" s="18">
        <f t="shared" si="33"/>
        <v>-35000</v>
      </c>
    </row>
    <row r="151" spans="1:16" x14ac:dyDescent="0.3">
      <c r="A151" s="25" t="s">
        <v>175</v>
      </c>
      <c r="B151" s="13" t="str">
        <f t="shared" si="42"/>
        <v>8</v>
      </c>
      <c r="C151" s="13" t="str">
        <f t="shared" si="43"/>
        <v>83</v>
      </c>
      <c r="D151" s="13" t="str">
        <f t="shared" si="44"/>
        <v>831</v>
      </c>
      <c r="E151" s="26" t="s">
        <v>176</v>
      </c>
      <c r="F151" s="27">
        <v>480000</v>
      </c>
      <c r="G151" s="27">
        <v>0</v>
      </c>
      <c r="H151" s="27">
        <v>480000</v>
      </c>
      <c r="I151" s="27">
        <v>2035.05</v>
      </c>
      <c r="J151" s="17">
        <f t="shared" si="41"/>
        <v>4.2396874999999995E-3</v>
      </c>
      <c r="K151" s="27">
        <v>0</v>
      </c>
      <c r="L151" s="27">
        <v>0</v>
      </c>
      <c r="M151" s="27">
        <v>0</v>
      </c>
      <c r="N151" s="17">
        <f t="shared" si="32"/>
        <v>0</v>
      </c>
      <c r="O151" s="27">
        <v>2035.05</v>
      </c>
      <c r="P151" s="18">
        <f t="shared" si="33"/>
        <v>-477964.95</v>
      </c>
    </row>
    <row r="152" spans="1:16" x14ac:dyDescent="0.3">
      <c r="A152" s="25" t="s">
        <v>177</v>
      </c>
      <c r="B152" s="13" t="str">
        <f t="shared" si="42"/>
        <v>8</v>
      </c>
      <c r="C152" s="13" t="str">
        <f t="shared" si="43"/>
        <v>83</v>
      </c>
      <c r="D152" s="13" t="str">
        <f t="shared" si="44"/>
        <v>831</v>
      </c>
      <c r="E152" s="26" t="s">
        <v>178</v>
      </c>
      <c r="F152" s="27">
        <v>400000</v>
      </c>
      <c r="G152" s="27">
        <v>0</v>
      </c>
      <c r="H152" s="27">
        <v>400000</v>
      </c>
      <c r="I152" s="27">
        <v>14354.56</v>
      </c>
      <c r="J152" s="17">
        <f t="shared" si="41"/>
        <v>3.5886399999999999E-2</v>
      </c>
      <c r="K152" s="27">
        <v>14354.56</v>
      </c>
      <c r="L152" s="27">
        <v>0</v>
      </c>
      <c r="M152" s="27">
        <v>14354.56</v>
      </c>
      <c r="N152" s="17">
        <f t="shared" si="32"/>
        <v>1</v>
      </c>
      <c r="O152" s="27">
        <v>0</v>
      </c>
      <c r="P152" s="18">
        <f t="shared" si="33"/>
        <v>-385645.44</v>
      </c>
    </row>
    <row r="153" spans="1:16" x14ac:dyDescent="0.3">
      <c r="A153" s="25" t="s">
        <v>242</v>
      </c>
      <c r="B153" s="13" t="str">
        <f t="shared" si="42"/>
        <v>8</v>
      </c>
      <c r="C153" s="13" t="str">
        <f t="shared" si="43"/>
        <v>83</v>
      </c>
      <c r="D153" s="13" t="str">
        <f t="shared" si="44"/>
        <v>831</v>
      </c>
      <c r="E153" s="26" t="s">
        <v>243</v>
      </c>
      <c r="F153" s="27">
        <v>0</v>
      </c>
      <c r="G153" s="27">
        <v>0</v>
      </c>
      <c r="H153" s="27">
        <v>0</v>
      </c>
      <c r="I153" s="27">
        <v>0</v>
      </c>
      <c r="J153" s="17" t="str">
        <f t="shared" si="41"/>
        <v xml:space="preserve"> </v>
      </c>
      <c r="K153" s="27">
        <v>0</v>
      </c>
      <c r="L153" s="27">
        <v>0</v>
      </c>
      <c r="M153" s="27">
        <v>0</v>
      </c>
      <c r="N153" s="17" t="str">
        <f t="shared" si="32"/>
        <v xml:space="preserve"> </v>
      </c>
      <c r="O153" s="27">
        <v>0</v>
      </c>
      <c r="P153" s="18">
        <f t="shared" si="33"/>
        <v>0</v>
      </c>
    </row>
    <row r="154" spans="1:16" x14ac:dyDescent="0.3">
      <c r="A154" s="25" t="s">
        <v>247</v>
      </c>
      <c r="B154" s="13" t="str">
        <f t="shared" si="42"/>
        <v>8</v>
      </c>
      <c r="C154" s="13" t="str">
        <f t="shared" si="43"/>
        <v>83</v>
      </c>
      <c r="D154" s="13" t="str">
        <f t="shared" si="44"/>
        <v>831</v>
      </c>
      <c r="E154" s="26" t="s">
        <v>259</v>
      </c>
      <c r="F154" s="27">
        <v>0</v>
      </c>
      <c r="G154" s="27">
        <v>0</v>
      </c>
      <c r="H154" s="27">
        <v>0</v>
      </c>
      <c r="I154" s="27">
        <v>619131</v>
      </c>
      <c r="J154" s="17" t="str">
        <f t="shared" si="41"/>
        <v xml:space="preserve"> </v>
      </c>
      <c r="K154" s="27">
        <v>619131</v>
      </c>
      <c r="L154" s="27">
        <v>0</v>
      </c>
      <c r="M154" s="27">
        <v>619131</v>
      </c>
      <c r="N154" s="17">
        <f t="shared" si="32"/>
        <v>1</v>
      </c>
      <c r="O154" s="27">
        <v>0</v>
      </c>
      <c r="P154" s="18">
        <f t="shared" si="33"/>
        <v>619131</v>
      </c>
    </row>
    <row r="155" spans="1:16" x14ac:dyDescent="0.3">
      <c r="A155" s="25" t="s">
        <v>310</v>
      </c>
      <c r="B155" s="13" t="str">
        <f t="shared" si="42"/>
        <v>8</v>
      </c>
      <c r="C155" s="13" t="str">
        <f t="shared" si="43"/>
        <v>85</v>
      </c>
      <c r="D155" s="13" t="str">
        <f t="shared" si="44"/>
        <v>850</v>
      </c>
      <c r="E155" s="26" t="s">
        <v>311</v>
      </c>
      <c r="F155" s="27">
        <v>0</v>
      </c>
      <c r="G155" s="27">
        <v>0</v>
      </c>
      <c r="H155" s="27">
        <v>0</v>
      </c>
      <c r="I155" s="27">
        <v>500</v>
      </c>
      <c r="J155" s="17" t="str">
        <f t="shared" si="41"/>
        <v xml:space="preserve"> </v>
      </c>
      <c r="K155" s="27">
        <v>500</v>
      </c>
      <c r="L155" s="27">
        <v>0</v>
      </c>
      <c r="M155" s="27">
        <v>500</v>
      </c>
      <c r="N155" s="17">
        <f t="shared" si="32"/>
        <v>1</v>
      </c>
      <c r="O155" s="27">
        <v>0</v>
      </c>
      <c r="P155" s="18">
        <f t="shared" si="33"/>
        <v>500</v>
      </c>
    </row>
    <row r="156" spans="1:16" x14ac:dyDescent="0.3">
      <c r="A156" s="25" t="s">
        <v>312</v>
      </c>
      <c r="B156" s="13" t="str">
        <f t="shared" si="42"/>
        <v>8</v>
      </c>
      <c r="C156" s="13" t="str">
        <f t="shared" si="43"/>
        <v>87</v>
      </c>
      <c r="D156" s="13" t="str">
        <f t="shared" si="44"/>
        <v>870</v>
      </c>
      <c r="E156" s="26" t="s">
        <v>313</v>
      </c>
      <c r="F156" s="27">
        <v>0</v>
      </c>
      <c r="G156" s="27">
        <v>8801959.3300000001</v>
      </c>
      <c r="H156" s="27">
        <v>8801959.3300000001</v>
      </c>
      <c r="I156" s="27">
        <v>0</v>
      </c>
      <c r="J156" s="17">
        <f t="shared" si="41"/>
        <v>0</v>
      </c>
      <c r="K156" s="27">
        <v>0</v>
      </c>
      <c r="L156" s="27">
        <v>0</v>
      </c>
      <c r="M156" s="27">
        <v>0</v>
      </c>
      <c r="N156" s="17" t="str">
        <f t="shared" si="32"/>
        <v xml:space="preserve"> </v>
      </c>
      <c r="O156" s="27">
        <v>0</v>
      </c>
      <c r="P156" s="18">
        <f t="shared" si="33"/>
        <v>-8801959.3300000001</v>
      </c>
    </row>
    <row r="157" spans="1:16" x14ac:dyDescent="0.3">
      <c r="A157" s="25" t="s">
        <v>314</v>
      </c>
      <c r="B157" s="13" t="str">
        <f t="shared" si="42"/>
        <v>8</v>
      </c>
      <c r="C157" s="13" t="str">
        <f t="shared" si="43"/>
        <v>87</v>
      </c>
      <c r="D157" s="13" t="str">
        <f t="shared" si="44"/>
        <v>870</v>
      </c>
      <c r="E157" s="26" t="s">
        <v>315</v>
      </c>
      <c r="F157" s="27">
        <v>0</v>
      </c>
      <c r="G157" s="27">
        <v>64661.05</v>
      </c>
      <c r="H157" s="27">
        <v>64661.05</v>
      </c>
      <c r="I157" s="27">
        <v>0</v>
      </c>
      <c r="J157" s="17">
        <f t="shared" si="41"/>
        <v>0</v>
      </c>
      <c r="K157" s="27">
        <v>0</v>
      </c>
      <c r="L157" s="27">
        <v>0</v>
      </c>
      <c r="M157" s="27">
        <v>0</v>
      </c>
      <c r="N157" s="17" t="str">
        <f t="shared" si="32"/>
        <v xml:space="preserve"> </v>
      </c>
      <c r="O157" s="27">
        <v>0</v>
      </c>
      <c r="P157" s="18">
        <f t="shared" si="33"/>
        <v>-64661.05</v>
      </c>
    </row>
    <row r="158" spans="1:16" x14ac:dyDescent="0.3">
      <c r="A158" s="25" t="s">
        <v>188</v>
      </c>
      <c r="B158" s="13" t="str">
        <f t="shared" si="42"/>
        <v>9</v>
      </c>
      <c r="C158" s="13" t="str">
        <f t="shared" si="43"/>
        <v>91</v>
      </c>
      <c r="D158" s="13" t="str">
        <f t="shared" si="44"/>
        <v>913</v>
      </c>
      <c r="E158" s="26" t="s">
        <v>189</v>
      </c>
      <c r="F158" s="27">
        <v>50000000</v>
      </c>
      <c r="G158" s="27">
        <v>0</v>
      </c>
      <c r="H158" s="27">
        <v>50000000</v>
      </c>
      <c r="I158" s="27">
        <v>0</v>
      </c>
      <c r="J158" s="17">
        <f t="shared" si="41"/>
        <v>0</v>
      </c>
      <c r="K158" s="27">
        <v>0</v>
      </c>
      <c r="L158" s="27">
        <v>0</v>
      </c>
      <c r="M158" s="27">
        <v>0</v>
      </c>
      <c r="N158" s="17" t="str">
        <f t="shared" si="32"/>
        <v xml:space="preserve"> </v>
      </c>
      <c r="O158" s="27">
        <v>0</v>
      </c>
      <c r="P158" s="18">
        <f t="shared" si="33"/>
        <v>-50000000</v>
      </c>
    </row>
    <row r="159" spans="1:16" s="16" customFormat="1" x14ac:dyDescent="0.3">
      <c r="A159" s="4"/>
      <c r="B159" s="4"/>
      <c r="C159" s="4"/>
      <c r="D159" s="4"/>
      <c r="E159" s="4" t="s">
        <v>185</v>
      </c>
      <c r="F159" s="19">
        <f>SUBTOTAL(9,F147:F158)</f>
        <v>51403000</v>
      </c>
      <c r="G159" s="19">
        <f>SUBTOTAL(9,G147:G158)</f>
        <v>8866620.3800000008</v>
      </c>
      <c r="H159" s="19">
        <f>SUBTOTAL(9,H147:H158)</f>
        <v>60269620.380000003</v>
      </c>
      <c r="I159" s="19">
        <f>SUBTOTAL(9,I147:I158)</f>
        <v>639326.55000000005</v>
      </c>
      <c r="J159" s="20">
        <f t="shared" ref="J159" si="45">I159/H159</f>
        <v>1.0607774629557075E-2</v>
      </c>
      <c r="K159" s="19">
        <f>SUBTOTAL(9,K147:K158)</f>
        <v>637176.30000000005</v>
      </c>
      <c r="L159" s="19">
        <f>SUBTOTAL(9,L147:L158)</f>
        <v>0</v>
      </c>
      <c r="M159" s="19">
        <f>SUBTOTAL(9,M147:M158)</f>
        <v>637176.30000000005</v>
      </c>
      <c r="N159" s="20">
        <f t="shared" ref="N159" si="46">M159/I159</f>
        <v>0.99663669528506205</v>
      </c>
      <c r="O159" s="19">
        <f>SUBTOTAL(9,O147:O158)</f>
        <v>2150.25</v>
      </c>
      <c r="P159" s="19">
        <f>SUBTOTAL(9,P147:P158)</f>
        <v>-59630293.829999998</v>
      </c>
    </row>
    <row r="161" spans="5:16" s="16" customFormat="1" x14ac:dyDescent="0.3">
      <c r="E161" s="16" t="s">
        <v>186</v>
      </c>
      <c r="F161" s="19">
        <f>F159+F145+F133</f>
        <v>311156950</v>
      </c>
      <c r="G161" s="19">
        <f>G159+G145+G133</f>
        <v>12279669.27</v>
      </c>
      <c r="H161" s="19">
        <f>H159+H145+H133</f>
        <v>323436619.26999998</v>
      </c>
      <c r="I161" s="19">
        <f>I159+I145+I133</f>
        <v>53183015.429999992</v>
      </c>
      <c r="J161" s="20">
        <f t="shared" ref="J161" si="47">I161/H161</f>
        <v>0.16443102685785749</v>
      </c>
      <c r="K161" s="19">
        <f>K159+K145+K133</f>
        <v>36665932.660000004</v>
      </c>
      <c r="L161" s="19">
        <f>L159+L145+L133</f>
        <v>733065.61999999988</v>
      </c>
      <c r="M161" s="19">
        <f>M159+M145+M133</f>
        <v>35932867.039999999</v>
      </c>
      <c r="N161" s="20">
        <f t="shared" ref="N161" si="48">M161/I161</f>
        <v>0.67564553738580679</v>
      </c>
      <c r="O161" s="19">
        <f>O159+O145+O133</f>
        <v>17250148.390000001</v>
      </c>
      <c r="P161" s="19">
        <f>P159+P145+P133</f>
        <v>-270253603.83999997</v>
      </c>
    </row>
    <row r="163" spans="5:16" x14ac:dyDescent="0.3">
      <c r="P163" s="18"/>
    </row>
  </sheetData>
  <autoFilter ref="A5:P158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33 N159 N161 N145 J161 J159 J145 J13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ABRIL 2021</vt:lpstr>
      <vt:lpstr>'EJECUCIÓN INGRESOS ABRIL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2021-05-03T09:43:47Z</dcterms:modified>
</cp:coreProperties>
</file>