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9 - SEPTIEMBRE\"/>
    </mc:Choice>
  </mc:AlternateContent>
  <xr:revisionPtr revIDLastSave="0" documentId="8_{89EEC565-20FF-4754-B752-56DADAB02A05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30 SEPTIE 21" sheetId="1" r:id="rId1"/>
  </sheets>
  <definedNames>
    <definedName name="_xlnm._FilterDatabase" localSheetId="0" hidden="1">'EJECUCIÓN INGRESOS 30 SEPTIE 21'!$A$5:$P$179</definedName>
    <definedName name="_xlnm.Print_Titles" localSheetId="0">'EJECUCIÓN INGRESOS 30 SEPTIE 21'!$1:$5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5" i="1" l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B164" i="1"/>
  <c r="C164" i="1"/>
  <c r="D164" i="1"/>
  <c r="P142" i="1"/>
  <c r="P143" i="1"/>
  <c r="P144" i="1"/>
  <c r="P145" i="1"/>
  <c r="P146" i="1"/>
  <c r="P147" i="1"/>
  <c r="P148" i="1"/>
  <c r="P149" i="1"/>
  <c r="N142" i="1"/>
  <c r="N143" i="1"/>
  <c r="N144" i="1"/>
  <c r="N145" i="1"/>
  <c r="N146" i="1"/>
  <c r="N147" i="1"/>
  <c r="N148" i="1"/>
  <c r="N149" i="1"/>
  <c r="J142" i="1"/>
  <c r="J143" i="1"/>
  <c r="J144" i="1"/>
  <c r="J145" i="1"/>
  <c r="J146" i="1"/>
  <c r="J147" i="1"/>
  <c r="J148" i="1"/>
  <c r="J149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P153" i="1" l="1"/>
  <c r="P154" i="1"/>
  <c r="P155" i="1"/>
  <c r="P156" i="1"/>
  <c r="P157" i="1"/>
  <c r="P158" i="1"/>
  <c r="P159" i="1"/>
  <c r="P160" i="1"/>
  <c r="P161" i="1"/>
  <c r="P162" i="1"/>
  <c r="P163" i="1"/>
  <c r="P164" i="1"/>
  <c r="P165" i="1"/>
  <c r="N141" i="1"/>
  <c r="P137" i="1" l="1"/>
  <c r="P138" i="1"/>
  <c r="P139" i="1"/>
  <c r="P140" i="1"/>
  <c r="P141" i="1"/>
  <c r="N137" i="1"/>
  <c r="N138" i="1"/>
  <c r="N139" i="1"/>
  <c r="N140" i="1"/>
  <c r="J137" i="1"/>
  <c r="J138" i="1"/>
  <c r="J139" i="1"/>
  <c r="J140" i="1"/>
  <c r="J141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P179" i="1" l="1"/>
  <c r="P178" i="1"/>
  <c r="P177" i="1"/>
  <c r="P176" i="1"/>
  <c r="P175" i="1"/>
  <c r="P174" i="1"/>
  <c r="P173" i="1"/>
  <c r="P172" i="1"/>
  <c r="P171" i="1"/>
  <c r="P170" i="1"/>
  <c r="P169" i="1"/>
  <c r="J169" i="1"/>
  <c r="J170" i="1"/>
  <c r="J171" i="1"/>
  <c r="J172" i="1"/>
  <c r="J173" i="1"/>
  <c r="J174" i="1"/>
  <c r="J175" i="1"/>
  <c r="J176" i="1"/>
  <c r="J177" i="1"/>
  <c r="J178" i="1"/>
  <c r="J179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5" i="1"/>
  <c r="C165" i="1"/>
  <c r="D165" i="1"/>
  <c r="P136" i="1"/>
  <c r="N136" i="1"/>
  <c r="J136" i="1"/>
  <c r="N169" i="1" l="1"/>
  <c r="N170" i="1"/>
  <c r="N171" i="1"/>
  <c r="N172" i="1"/>
  <c r="N173" i="1"/>
  <c r="N174" i="1"/>
  <c r="N175" i="1"/>
  <c r="N176" i="1"/>
  <c r="N177" i="1"/>
  <c r="N178" i="1"/>
  <c r="N179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69" i="1" l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66" i="1" l="1"/>
  <c r="L166" i="1"/>
  <c r="M166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52" i="1" l="1"/>
  <c r="F150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50" i="1" l="1"/>
  <c r="M150" i="1"/>
  <c r="L150" i="1"/>
  <c r="K150" i="1"/>
  <c r="I150" i="1"/>
  <c r="H150" i="1"/>
  <c r="G150" i="1"/>
  <c r="N150" i="1" l="1"/>
  <c r="J150" i="1"/>
  <c r="N168" i="1" l="1"/>
  <c r="N6" i="1"/>
  <c r="J168" i="1"/>
  <c r="O180" i="1"/>
  <c r="M180" i="1"/>
  <c r="L180" i="1"/>
  <c r="K180" i="1"/>
  <c r="I180" i="1"/>
  <c r="H180" i="1"/>
  <c r="G180" i="1"/>
  <c r="F180" i="1"/>
  <c r="O166" i="1"/>
  <c r="G166" i="1"/>
  <c r="H166" i="1"/>
  <c r="I166" i="1"/>
  <c r="F166" i="1"/>
  <c r="P152" i="1"/>
  <c r="P168" i="1"/>
  <c r="B7" i="1"/>
  <c r="B152" i="1"/>
  <c r="C152" i="1"/>
  <c r="D152" i="1"/>
  <c r="B168" i="1"/>
  <c r="C168" i="1"/>
  <c r="D168" i="1"/>
  <c r="B6" i="1"/>
  <c r="F182" i="1" l="1"/>
  <c r="I182" i="1"/>
  <c r="K182" i="1"/>
  <c r="O182" i="1"/>
  <c r="G182" i="1"/>
  <c r="L182" i="1"/>
  <c r="H182" i="1"/>
  <c r="M182" i="1"/>
  <c r="N166" i="1"/>
  <c r="P180" i="1"/>
  <c r="P166" i="1"/>
  <c r="N180" i="1"/>
  <c r="J166" i="1"/>
  <c r="J180" i="1"/>
  <c r="P6" i="1"/>
  <c r="P150" i="1" s="1"/>
  <c r="J182" i="1" l="1"/>
  <c r="P182" i="1"/>
  <c r="N182" i="1"/>
</calcChain>
</file>

<file path=xl/sharedStrings.xml><?xml version="1.0" encoding="utf-8"?>
<sst xmlns="http://schemas.openxmlformats.org/spreadsheetml/2006/main" count="363" uniqueCount="360">
  <si>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</si>
  <si>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</si>
  <si>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</si>
  <si>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</si>
  <si>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</si>
  <si>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</si>
  <si>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</si>
  <si>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</si>
  <si>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</si>
  <si>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</si>
  <si>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</si>
  <si>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</si>
  <si>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</si>
  <si>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</si>
  <si>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</si>
  <si>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</si>
  <si>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</si>
  <si>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</si>
  <si>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</si>
  <si>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</si>
  <si>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</si>
  <si>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</si>
  <si>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</si>
  <si>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</si>
  <si>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</si>
  <si>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</si>
  <si>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</si>
  <si>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</si>
  <si>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</si>
  <si>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</si>
  <si>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IMPUESTO S/BIENES INMUEBLES DE CARACTERISTICAS ESPECIALES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</si>
  <si>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</si>
  <si>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</si>
  <si>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</si>
  <si>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</si>
  <si>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</si>
  <si>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</si>
  <si>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</si>
  <si>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</si>
  <si>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</si>
  <si>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</si>
  <si>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</si>
  <si>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</si>
  <si>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</si>
  <si>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</si>
  <si>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</si>
  <si>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</si>
  <si>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</si>
  <si>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</si>
  <si>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</si>
  <si>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</si>
  <si>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</si>
  <si>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</si>
  <si>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</si>
  <si>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</si>
  <si>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</si>
  <si>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</si>
  <si>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</si>
  <si>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</si>
  <si>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</si>
  <si>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</si>
  <si>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</si>
  <si>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</si>
  <si>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</si>
  <si>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</si>
  <si>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</si>
  <si>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</si>
  <si>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</si>
  <si>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</si>
  <si>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</si>
  <si>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</si>
  <si>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</si>
  <si>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</si>
  <si>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</si>
  <si>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</si>
  <si>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</si>
  <si>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</si>
  <si>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</si>
  <si>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</si>
  <si>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</si>
  <si>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</si>
  <si>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</si>
  <si>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</si>
  <si>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</si>
  <si>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</si>
  <si>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</si>
  <si>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</si>
  <si>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</si>
  <si>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</si>
  <si>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</si>
  <si>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</si>
  <si>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</si>
  <si>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</si>
  <si>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</si>
  <si>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</si>
  <si>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</si>
  <si>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</si>
  <si>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</si>
  <si>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</si>
  <si>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</si>
  <si>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REPARACIÓN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</si>
  <si>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</si>
  <si>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</si>
  <si>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</si>
  <si>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</si>
  <si>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</si>
  <si>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</si>
  <si>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34911</t>
  </si>
  <si>
    <t>Servicio de teleasistencia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</si>
  <si>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</si>
  <si>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</si>
  <si>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</si>
  <si>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</si>
  <si>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</si>
  <si>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</si>
  <si>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</si>
  <si>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</si>
  <si>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</si>
  <si>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</si>
  <si>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</si>
  <si>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</si>
  <si>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</si>
  <si>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</si>
  <si>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</si>
  <si>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</si>
  <si>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</si>
  <si>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</si>
  <si>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</si>
  <si>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</si>
  <si>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39104</t>
  </si>
  <si>
    <t>MULTAS INFRACCIÓN ORDENANZA TAXIS</t>
  </si>
  <si>
    <t>39105</t>
  </si>
  <si>
    <t>Multas por infracciones ordenanza de ruidos</t>
  </si>
  <si>
    <t>39106</t>
  </si>
  <si>
    <t>MULTAS INFRACCIÓN 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</si>
  <si>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</si>
  <si>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</si>
  <si>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</si>
  <si>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</si>
  <si>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</si>
  <si>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</si>
  <si>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</si>
  <si>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</si>
  <si>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</si>
  <si>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</si>
  <si>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</si>
  <si>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</si>
  <si>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</si>
  <si>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</si>
  <si>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</si>
  <si>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</si>
  <si>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39901</t>
  </si>
  <si>
    <t>COSTAS DE PROCEDIMIENTOS JUDICIALES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</si>
  <si>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</si>
  <si>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</si>
  <si>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</si>
  <si>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</si>
  <si>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</si>
  <si>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</si>
  <si>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</si>
  <si>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Compensación gasto luz Cúpula del Milenio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</si>
  <si>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</si>
  <si>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</si>
  <si>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</si>
  <si>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</si>
  <si>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</si>
  <si>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</si>
  <si>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</si>
  <si>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SUBV.M.º IGUALDAD CONTRA LA VIOLENCIA DE GÉNERO</t>
  </si>
  <si>
    <t>42093</t>
  </si>
  <si>
    <t>Subvención Mº Sanidad. Juntas Arbitrales de Consumo</t>
  </si>
  <si>
    <t>42191</t>
  </si>
  <si>
    <t>INE.- ACTUALIZACIÓN CENSO ELECTORAL</t>
  </si>
  <si>
    <t>42200</t>
  </si>
  <si>
    <t>De fundaciones estatales. Fundacion Pluralismo y Convivencia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</si>
  <si>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</si>
  <si>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</si>
  <si>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</si>
  <si>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</si>
  <si>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</si>
  <si>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</si>
  <si>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</si>
  <si>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</si>
  <si>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</si>
  <si>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</si>
  <si>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</si>
  <si>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</si>
  <si>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</si>
  <si>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</si>
  <si>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</si>
  <si>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</si>
  <si>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</si>
  <si>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</si>
  <si>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</si>
  <si>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</si>
  <si>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45014</t>
  </si>
  <si>
    <t>Prestación económica a familias conciliación familiar COVID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</si>
  <si>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</si>
  <si>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</si>
  <si>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</si>
  <si>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</si>
  <si>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</si>
  <si>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</si>
  <si>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</si>
  <si>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SUBV.JCYL.- IGUALDAD DE OPORTUNIDADES</t>
  </si>
  <si>
    <t>45035</t>
  </si>
  <si>
    <t>SUBV.JCYL.- REFUERZO LIMPIEZA COLEGIOS POR COVID</t>
  </si>
  <si>
    <t>45060</t>
  </si>
  <si>
    <t>Junta CyL: prevención drogodependencia</t>
  </si>
  <si>
    <t>45080</t>
  </si>
  <si>
    <t>SUBV.JCYL.- PROY.REACTIVACIÓN COMERCIO DE PROXIMIDAD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</si>
  <si>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</si>
  <si>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</si>
  <si>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</si>
  <si>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</si>
  <si>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</si>
  <si>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</si>
  <si>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</si>
  <si>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</si>
  <si>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45087</t>
  </si>
  <si>
    <t>SUBV.JCYL.- CREAC. RED MERCADOS LOCALES PRODUCTOS ECOLÓGICOS</t>
  </si>
  <si>
    <t>45141</t>
  </si>
  <si>
    <t>ECYL - Programa mixto parques y jardines 2019</t>
  </si>
  <si>
    <t>45143</t>
  </si>
  <si>
    <t>EXCYL .Contr.temp.percp.renta garantiz.ciudad. PER-479-19</t>
  </si>
  <si>
    <t>45146</t>
  </si>
  <si>
    <t>MAYEL desempleados mayores de 55 años</t>
  </si>
  <si>
    <t>45147</t>
  </si>
  <si>
    <t>EXCYL55, perceptores renta de ciudadanía mayores de 55 años</t>
  </si>
  <si>
    <t>45149</t>
  </si>
  <si>
    <t>ECYL.- Programa mixto Valladolid CUIDA III DUPLO</t>
  </si>
  <si>
    <t>45150</t>
  </si>
  <si>
    <t>Programa mixto F.y empleo 2019-2020 Turismo Valladolid</t>
  </si>
  <si>
    <t>45151</t>
  </si>
  <si>
    <t>Programa mixto F.y empleo 2019-2020 Pintura decorativa III</t>
  </si>
  <si>
    <t>45152</t>
  </si>
  <si>
    <t>EXCYL.- CONTRAT.TEMP.DESEMPL.PERCP.R.G.DE CIUDADANÍA</t>
  </si>
  <si>
    <t>45154</t>
  </si>
  <si>
    <t>ECYL.- Contratacion Agente Igualdad Oportunidades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</si>
  <si>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</si>
  <si>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</si>
  <si>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</si>
  <si>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</si>
  <si>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</si>
  <si>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</si>
  <si>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45158</t>
  </si>
  <si>
    <t>EXCYL.- MAYEL 20  (DESEMPLEADOS MAYORES DE 55 AÑOS)</t>
  </si>
  <si>
    <t>45159</t>
  </si>
  <si>
    <t>SUBV.ECYL.- COVEL 2020</t>
  </si>
  <si>
    <t>45160</t>
  </si>
  <si>
    <t>ECYL.- CONTRAT. AGENTES IGUALDAD DE OPORTUNIDADES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</si>
  <si>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</si>
  <si>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</si>
  <si>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</si>
  <si>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</si>
  <si>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</si>
  <si>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</si>
  <si>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</si>
  <si>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</si>
  <si>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</si>
  <si>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</si>
  <si>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</si>
  <si>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</si>
  <si>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49116</t>
  </si>
  <si>
    <t>Subvención INDNATUR</t>
  </si>
  <si>
    <t>49117</t>
  </si>
  <si>
    <t>Subvención CIRCULAR LABS</t>
  </si>
  <si>
    <t>49703</t>
  </si>
  <si>
    <t>Proyecto URBAN GREEN UP</t>
  </si>
  <si>
    <t>49704</t>
  </si>
  <si>
    <t>Proyecto MOVBIO</t>
  </si>
  <si>
    <t>49707</t>
  </si>
  <si>
    <t>Proyecto REMOURBAN</t>
  </si>
  <si>
    <t>49709</t>
  </si>
  <si>
    <t>Proyecto TT BIGA DATA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</si>
  <si>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</si>
  <si>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</si>
  <si>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</si>
  <si>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</si>
  <si>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</si>
  <si>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</si>
  <si>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</si>
  <si>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</si>
  <si>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</si>
  <si>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</si>
  <si>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54900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</si>
  <si>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</si>
  <si>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</si>
  <si>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</si>
  <si>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</si>
  <si>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</si>
  <si>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</si>
  <si>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</si>
  <si>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</si>
  <si>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</si>
  <si>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</si>
  <si>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</si>
  <si>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</si>
  <si>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</si>
  <si>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</si>
  <si>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</si>
  <si>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</si>
  <si>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</si>
  <si>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</si>
  <si>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</si>
  <si>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</si>
  <si>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TRANSF.CAPITAL SOC.MERCANTILES EST.ENTIDADES PUB.EMP.</t>
  </si>
  <si>
    <t>75062</t>
  </si>
  <si>
    <t>Junta CyL: Convenio ARU 29 de Octubre 2ª fase</t>
  </si>
  <si>
    <t>75063</t>
  </si>
  <si>
    <t>Junta CyL: PLAN VIVIENDA</t>
  </si>
  <si>
    <t>75084</t>
  </si>
  <si>
    <t>SUBV.JCYL.- FONDO COOPERACIÓN LOCAL (INVERSIONES)</t>
  </si>
  <si>
    <t>75087</t>
  </si>
  <si>
    <t>Subvención Junta CyL FCL MIG Urbana</t>
  </si>
  <si>
    <t>79701</t>
  </si>
  <si>
    <t>Otras transferencias de la Unión Europea.REMOURBAN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</si>
  <si>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</si>
  <si>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</si>
  <si>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</si>
  <si>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</si>
  <si>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</si>
  <si>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</si>
  <si>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</si>
  <si>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</si>
  <si>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</si>
  <si>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</si>
  <si>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</si>
  <si>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</si>
  <si>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</si>
  <si>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</si>
  <si>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</si>
  <si>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83102</t>
  </si>
  <si>
    <t>Reintegros de anticipo sistema de compensación Ariza</t>
  </si>
  <si>
    <t>83103</t>
  </si>
  <si>
    <t>Reintegro anticipo gastos mantenimiento Mercado del Val</t>
  </si>
  <si>
    <t>85010</t>
  </si>
  <si>
    <t>Enajenación de acciones y participaciones del Sector Publico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</si>
  <si>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</si>
  <si>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</si>
  <si>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</si>
  <si>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</si>
  <si>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</si>
  <si>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</si>
  <si>
    <t>30200</t>
  </si>
  <si>
    <t>Servicio de recogida de basuras.</t>
  </si>
  <si>
    <t>46607</t>
  </si>
  <si>
    <t>FEMP.- PROGRAMA EDUCACIÓN SALUD</t>
  </si>
  <si>
    <t>49705</t>
  </si>
  <si>
    <t>PROSPECTplus</t>
  </si>
  <si>
    <t>75002</t>
  </si>
  <si>
    <t>MRR TRANSFORMACION DIGITAL SERVICIOS SOCIALES</t>
  </si>
  <si>
    <t>45161</t>
  </si>
  <si>
    <t>ECYL.- PROG.MIXTO FORMACION Y EMPLEO PARQUES Y JARDINES III</t>
  </si>
  <si>
    <t>45162</t>
  </si>
  <si>
    <t>ECYL. PROG.MIXTO FORMACION Y EMPLEO VALLADOLID CUIDA V</t>
  </si>
  <si>
    <t>45163</t>
  </si>
  <si>
    <t>ECYL. PROG.MIXTO FORMACION Y EMPLEO PINTURA DECORATIVA IV</t>
  </si>
  <si>
    <t>46301</t>
  </si>
  <si>
    <t>APORTACION FUNCIONES INTERVENTOR MANCOMUNIDAD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</si>
</sst>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30 SEPTIE 21" xfId="4" xr:uid="{4AFAF6C0-1859-40EF-8F5A-8FAB054814FF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4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2021</v>
      </c>
      <c r="G2" s="11"/>
    </row>
    <row r="3" spans="1:16" x14ac:dyDescent="0.3">
      <c r="A3" s="12" t="s">
        <v>15</v>
      </c>
      <c r="B3" s="12"/>
      <c r="C3" s="12"/>
      <c r="D3" s="12"/>
      <c r="F3" s="21">
        <v>44469</v>
      </c>
      <c r="G3" s="13"/>
    </row>
    <row r="5" spans="1:16" s="16" customFormat="1" ht="36" customHeight="1" x14ac:dyDescent="0.3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5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6" t="s">
        <v>24</v>
      </c>
      <c r="F6" s="27">
        <v>7985440</v>
      </c>
      <c r="G6" s="27">
        <v>0</v>
      </c>
      <c r="H6" s="27">
        <v>1089965.44</v>
      </c>
      <c r="I6" s="27">
        <v>6895474.5599999996</v>
      </c>
      <c r="J6" s="17">
        <f>IF(H6=0," ",I6/H6)</f>
        <v>6.3263240346409519</v>
      </c>
      <c r="K6" s="27">
        <v>6264886.8200000003</v>
      </c>
      <c r="L6" s="27">
        <v>34865.279999999999</v>
      </c>
      <c r="M6" s="27">
        <v>6230021.54</v>
      </c>
      <c r="N6" s="17">
        <f>IF(I6=0," ",M6/I6)</f>
        <v>0.90349423898099346</v>
      </c>
      <c r="O6" s="27">
        <v>665453.02</v>
      </c>
      <c r="P6" s="18">
        <f>I6-H6</f>
        <v>5805509.1199999992</v>
      </c>
    </row>
    <row r="7" spans="1:16" x14ac:dyDescent="0.3">
      <c r="A7" s="25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6" t="s">
        <v>26</v>
      </c>
      <c r="F7" s="27">
        <v>330000</v>
      </c>
      <c r="G7" s="27">
        <v>0</v>
      </c>
      <c r="H7" s="27">
        <v>11713.05</v>
      </c>
      <c r="I7" s="27">
        <v>318286.95</v>
      </c>
      <c r="J7" s="17">
        <f t="shared" ref="J7:J70" si="3">IF(H7=0," ",I7/H7)</f>
        <v>27.173703689474564</v>
      </c>
      <c r="K7" s="27">
        <v>63425.74</v>
      </c>
      <c r="L7" s="27">
        <v>84.16</v>
      </c>
      <c r="M7" s="27">
        <v>63341.58</v>
      </c>
      <c r="N7" s="17">
        <f t="shared" ref="N7:N70" si="4">IF(I7=0," ",M7/I7)</f>
        <v>0.19900778212867351</v>
      </c>
      <c r="O7" s="27">
        <v>254945.37</v>
      </c>
      <c r="P7" s="18">
        <f t="shared" ref="P7:P70" si="5">I7-H7</f>
        <v>306573.90000000002</v>
      </c>
    </row>
    <row r="8" spans="1:16" x14ac:dyDescent="0.3">
      <c r="A8" s="25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6" t="s">
        <v>28</v>
      </c>
      <c r="F8" s="27">
        <v>74000000</v>
      </c>
      <c r="G8" s="27">
        <v>0</v>
      </c>
      <c r="H8" s="27">
        <v>234225.43</v>
      </c>
      <c r="I8" s="27">
        <v>73765774.569999993</v>
      </c>
      <c r="J8" s="17">
        <f t="shared" si="3"/>
        <v>314.93495206733104</v>
      </c>
      <c r="K8" s="27">
        <v>11646569.23</v>
      </c>
      <c r="L8" s="27">
        <v>311061.01</v>
      </c>
      <c r="M8" s="27">
        <v>11335508.220000001</v>
      </c>
      <c r="N8" s="17">
        <f t="shared" si="4"/>
        <v>0.15366893774352192</v>
      </c>
      <c r="O8" s="27">
        <v>62430266.350000001</v>
      </c>
      <c r="P8" s="18">
        <f t="shared" si="5"/>
        <v>73531549.139999986</v>
      </c>
    </row>
    <row r="9" spans="1:16" x14ac:dyDescent="0.3">
      <c r="A9" s="25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6" t="s">
        <v>30</v>
      </c>
      <c r="F9" s="27">
        <v>0</v>
      </c>
      <c r="G9" s="27">
        <v>0</v>
      </c>
      <c r="H9" s="27">
        <v>-42841.56</v>
      </c>
      <c r="I9" s="27">
        <v>42841.56</v>
      </c>
      <c r="J9" s="17">
        <f t="shared" si="3"/>
        <v>-1</v>
      </c>
      <c r="K9" s="27">
        <v>21678.86</v>
      </c>
      <c r="L9" s="27">
        <v>0</v>
      </c>
      <c r="M9" s="27">
        <v>21678.86</v>
      </c>
      <c r="N9" s="17">
        <f t="shared" si="4"/>
        <v>0.50602405701379694</v>
      </c>
      <c r="O9" s="27">
        <v>21162.7</v>
      </c>
      <c r="P9" s="18">
        <f t="shared" si="5"/>
        <v>85683.12</v>
      </c>
    </row>
    <row r="10" spans="1:16" x14ac:dyDescent="0.3">
      <c r="A10" s="25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6" t="s">
        <v>32</v>
      </c>
      <c r="F10" s="27">
        <v>16000000</v>
      </c>
      <c r="G10" s="27">
        <v>0</v>
      </c>
      <c r="H10" s="27">
        <v>414521.56</v>
      </c>
      <c r="I10" s="27">
        <v>15585478.439999999</v>
      </c>
      <c r="J10" s="17">
        <f t="shared" si="3"/>
        <v>37.598716071607953</v>
      </c>
      <c r="K10" s="27">
        <v>13241225.73</v>
      </c>
      <c r="L10" s="27">
        <v>38523.730000000003</v>
      </c>
      <c r="M10" s="27">
        <v>13202702</v>
      </c>
      <c r="N10" s="17">
        <f t="shared" si="4"/>
        <v>0.84711560513377482</v>
      </c>
      <c r="O10" s="27">
        <v>2382776.44</v>
      </c>
      <c r="P10" s="18">
        <f t="shared" si="5"/>
        <v>15170956.879999999</v>
      </c>
    </row>
    <row r="11" spans="1:16" x14ac:dyDescent="0.3">
      <c r="A11" s="25" t="s">
        <v>33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6" t="s">
        <v>34</v>
      </c>
      <c r="F11" s="27">
        <v>4500000</v>
      </c>
      <c r="G11" s="27">
        <v>0</v>
      </c>
      <c r="H11" s="27">
        <v>-615188.56999999995</v>
      </c>
      <c r="I11" s="27">
        <v>5115188.57</v>
      </c>
      <c r="J11" s="17">
        <f t="shared" si="3"/>
        <v>-8.3148303129234034</v>
      </c>
      <c r="K11" s="27">
        <v>5575633.4100000001</v>
      </c>
      <c r="L11" s="27">
        <v>617718.75</v>
      </c>
      <c r="M11" s="27">
        <v>4957914.66</v>
      </c>
      <c r="N11" s="17">
        <f t="shared" si="4"/>
        <v>0.96925354601345615</v>
      </c>
      <c r="O11" s="27">
        <v>157273.91</v>
      </c>
      <c r="P11" s="18">
        <f t="shared" si="5"/>
        <v>5730377.1400000006</v>
      </c>
    </row>
    <row r="12" spans="1:16" x14ac:dyDescent="0.3">
      <c r="A12" s="25" t="s">
        <v>35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6" t="s">
        <v>36</v>
      </c>
      <c r="F12" s="27">
        <v>11500000</v>
      </c>
      <c r="G12" s="27">
        <v>0</v>
      </c>
      <c r="H12" s="27">
        <v>9556344.0899999999</v>
      </c>
      <c r="I12" s="27">
        <v>1943655.91</v>
      </c>
      <c r="J12" s="17">
        <f t="shared" si="3"/>
        <v>0.20338906716783992</v>
      </c>
      <c r="K12" s="27">
        <v>1628176.07</v>
      </c>
      <c r="L12" s="27">
        <v>20859.919999999998</v>
      </c>
      <c r="M12" s="27">
        <v>1607316.15</v>
      </c>
      <c r="N12" s="17">
        <f t="shared" si="4"/>
        <v>0.82695509103769294</v>
      </c>
      <c r="O12" s="27">
        <v>336339.76</v>
      </c>
      <c r="P12" s="18">
        <f t="shared" si="5"/>
        <v>-7612688.1799999997</v>
      </c>
    </row>
    <row r="13" spans="1:16" x14ac:dyDescent="0.3">
      <c r="A13" s="25" t="s">
        <v>37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6" t="s">
        <v>38</v>
      </c>
      <c r="F13" s="27">
        <v>5922320</v>
      </c>
      <c r="G13" s="27">
        <v>0</v>
      </c>
      <c r="H13" s="27">
        <v>1791882.56</v>
      </c>
      <c r="I13" s="27">
        <v>4130437.44</v>
      </c>
      <c r="J13" s="17">
        <f t="shared" si="3"/>
        <v>2.3050826723822793</v>
      </c>
      <c r="K13" s="27">
        <v>3967154.48</v>
      </c>
      <c r="L13" s="27">
        <v>332611.34999999998</v>
      </c>
      <c r="M13" s="27">
        <v>3634543.13</v>
      </c>
      <c r="N13" s="17">
        <f t="shared" si="4"/>
        <v>0.87994145482082398</v>
      </c>
      <c r="O13" s="27">
        <v>495894.31</v>
      </c>
      <c r="P13" s="18">
        <f t="shared" si="5"/>
        <v>2338554.8799999999</v>
      </c>
    </row>
    <row r="14" spans="1:16" x14ac:dyDescent="0.3">
      <c r="A14" s="25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6" t="s">
        <v>40</v>
      </c>
      <c r="F14" s="27">
        <v>78280</v>
      </c>
      <c r="G14" s="27">
        <v>0</v>
      </c>
      <c r="H14" s="27">
        <v>28288.12</v>
      </c>
      <c r="I14" s="27">
        <v>49991.88</v>
      </c>
      <c r="J14" s="17">
        <f t="shared" si="3"/>
        <v>1.767239392366831</v>
      </c>
      <c r="K14" s="27">
        <v>52438.32</v>
      </c>
      <c r="L14" s="27">
        <v>9001.23</v>
      </c>
      <c r="M14" s="27">
        <v>43437.09</v>
      </c>
      <c r="N14" s="17">
        <f t="shared" si="4"/>
        <v>0.86888290658402922</v>
      </c>
      <c r="O14" s="27">
        <v>6554.79</v>
      </c>
      <c r="P14" s="18">
        <f t="shared" si="5"/>
        <v>21703.759999999998</v>
      </c>
    </row>
    <row r="15" spans="1:16" x14ac:dyDescent="0.3">
      <c r="A15" s="25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6" t="s">
        <v>42</v>
      </c>
      <c r="F15" s="27">
        <v>28000</v>
      </c>
      <c r="G15" s="27">
        <v>0</v>
      </c>
      <c r="H15" s="27">
        <v>8234.67</v>
      </c>
      <c r="I15" s="27">
        <v>19765.330000000002</v>
      </c>
      <c r="J15" s="17">
        <f t="shared" si="3"/>
        <v>2.400257690957865</v>
      </c>
      <c r="K15" s="27">
        <v>18756.240000000002</v>
      </c>
      <c r="L15" s="27">
        <v>1335.44</v>
      </c>
      <c r="M15" s="27">
        <v>17420.8</v>
      </c>
      <c r="N15" s="17">
        <f t="shared" si="4"/>
        <v>0.88138169208406825</v>
      </c>
      <c r="O15" s="27">
        <v>2344.5300000000002</v>
      </c>
      <c r="P15" s="18">
        <f t="shared" si="5"/>
        <v>11530.660000000002</v>
      </c>
    </row>
    <row r="16" spans="1:16" x14ac:dyDescent="0.3">
      <c r="A16" s="25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6" t="s">
        <v>44</v>
      </c>
      <c r="F16" s="27">
        <v>564720</v>
      </c>
      <c r="G16" s="27">
        <v>0</v>
      </c>
      <c r="H16" s="27">
        <v>158248.01999999999</v>
      </c>
      <c r="I16" s="27">
        <v>406471.98</v>
      </c>
      <c r="J16" s="17">
        <f t="shared" si="3"/>
        <v>2.568575455162093</v>
      </c>
      <c r="K16" s="27">
        <v>376479.6</v>
      </c>
      <c r="L16" s="27">
        <v>17067.57</v>
      </c>
      <c r="M16" s="27">
        <v>359412.03</v>
      </c>
      <c r="N16" s="17">
        <f t="shared" si="4"/>
        <v>0.88422338484438712</v>
      </c>
      <c r="O16" s="27">
        <v>47059.95</v>
      </c>
      <c r="P16" s="18">
        <f t="shared" si="5"/>
        <v>248223.96</v>
      </c>
    </row>
    <row r="17" spans="1:16" x14ac:dyDescent="0.3">
      <c r="A17" s="25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6" t="s">
        <v>46</v>
      </c>
      <c r="F17" s="27">
        <v>1509320</v>
      </c>
      <c r="G17" s="27">
        <v>0</v>
      </c>
      <c r="H17" s="27">
        <v>552426.89</v>
      </c>
      <c r="I17" s="27">
        <v>956893.11</v>
      </c>
      <c r="J17" s="17">
        <f t="shared" si="3"/>
        <v>1.7321624405357965</v>
      </c>
      <c r="K17" s="27">
        <v>1011043.52</v>
      </c>
      <c r="L17" s="27">
        <v>180530.85</v>
      </c>
      <c r="M17" s="27">
        <v>830512.67</v>
      </c>
      <c r="N17" s="17">
        <f t="shared" si="4"/>
        <v>0.86792627235031516</v>
      </c>
      <c r="O17" s="27">
        <v>126380.44</v>
      </c>
      <c r="P17" s="18">
        <f t="shared" si="5"/>
        <v>404466.22</v>
      </c>
    </row>
    <row r="18" spans="1:16" x14ac:dyDescent="0.3">
      <c r="A18" s="25" t="s">
        <v>47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6" t="s">
        <v>48</v>
      </c>
      <c r="F18" s="27">
        <v>1870</v>
      </c>
      <c r="G18" s="27">
        <v>0</v>
      </c>
      <c r="H18" s="27">
        <v>776.13</v>
      </c>
      <c r="I18" s="27">
        <v>1093.8699999999999</v>
      </c>
      <c r="J18" s="17">
        <f t="shared" si="3"/>
        <v>1.4093901794802415</v>
      </c>
      <c r="K18" s="27">
        <v>1254.96</v>
      </c>
      <c r="L18" s="27">
        <v>317.95999999999998</v>
      </c>
      <c r="M18" s="27">
        <v>937</v>
      </c>
      <c r="N18" s="17">
        <f t="shared" si="4"/>
        <v>0.85659173393547683</v>
      </c>
      <c r="O18" s="27">
        <v>156.87</v>
      </c>
      <c r="P18" s="18">
        <f t="shared" si="5"/>
        <v>317.7399999999999</v>
      </c>
    </row>
    <row r="19" spans="1:16" x14ac:dyDescent="0.3">
      <c r="A19" s="25" t="s">
        <v>49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6" t="s">
        <v>50</v>
      </c>
      <c r="F19" s="27">
        <v>4000000</v>
      </c>
      <c r="G19" s="27">
        <v>0</v>
      </c>
      <c r="H19" s="27">
        <v>-165387.99</v>
      </c>
      <c r="I19" s="27">
        <v>4165387.99</v>
      </c>
      <c r="J19" s="17">
        <f t="shared" si="3"/>
        <v>-25.185553013855483</v>
      </c>
      <c r="K19" s="27">
        <v>4254469.51</v>
      </c>
      <c r="L19" s="27">
        <v>901909.75</v>
      </c>
      <c r="M19" s="27">
        <v>3352559.76</v>
      </c>
      <c r="N19" s="17">
        <f t="shared" si="4"/>
        <v>0.80486134017974142</v>
      </c>
      <c r="O19" s="27">
        <v>812828.23</v>
      </c>
      <c r="P19" s="18">
        <f t="shared" si="5"/>
        <v>4330775.9800000004</v>
      </c>
    </row>
    <row r="20" spans="1:16" x14ac:dyDescent="0.3">
      <c r="A20" s="25" t="s">
        <v>344</v>
      </c>
      <c r="B20" s="13" t="str">
        <f t="shared" si="9"/>
        <v>3</v>
      </c>
      <c r="C20" s="13" t="str">
        <f t="shared" si="10"/>
        <v>30</v>
      </c>
      <c r="D20" s="13" t="str">
        <f t="shared" si="11"/>
        <v>302</v>
      </c>
      <c r="E20" s="26" t="s">
        <v>345</v>
      </c>
      <c r="F20" s="27">
        <v>0</v>
      </c>
      <c r="G20" s="27">
        <v>0</v>
      </c>
      <c r="H20" s="27">
        <v>0.43</v>
      </c>
      <c r="I20" s="27">
        <v>-0.43</v>
      </c>
      <c r="J20" s="17">
        <f t="shared" si="3"/>
        <v>-1</v>
      </c>
      <c r="K20" s="27">
        <v>0</v>
      </c>
      <c r="L20" s="27">
        <v>0.43</v>
      </c>
      <c r="M20" s="27">
        <v>-0.43</v>
      </c>
      <c r="N20" s="17">
        <f t="shared" si="4"/>
        <v>1</v>
      </c>
      <c r="O20" s="27">
        <v>0</v>
      </c>
      <c r="P20" s="18">
        <f t="shared" si="5"/>
        <v>-0.86</v>
      </c>
    </row>
    <row r="21" spans="1:16" x14ac:dyDescent="0.3">
      <c r="A21" s="25" t="s">
        <v>51</v>
      </c>
      <c r="B21" s="13" t="str">
        <f t="shared" si="9"/>
        <v>3</v>
      </c>
      <c r="C21" s="13" t="str">
        <f t="shared" si="10"/>
        <v>31</v>
      </c>
      <c r="D21" s="13" t="str">
        <f t="shared" si="11"/>
        <v>319</v>
      </c>
      <c r="E21" s="26" t="s">
        <v>52</v>
      </c>
      <c r="F21" s="27">
        <v>45000</v>
      </c>
      <c r="G21" s="27">
        <v>0</v>
      </c>
      <c r="H21" s="27">
        <v>12431.42</v>
      </c>
      <c r="I21" s="27">
        <v>32568.58</v>
      </c>
      <c r="J21" s="17">
        <f t="shared" si="3"/>
        <v>2.6198599999034706</v>
      </c>
      <c r="K21" s="27">
        <v>14038.13</v>
      </c>
      <c r="L21" s="27">
        <v>391.05</v>
      </c>
      <c r="M21" s="27">
        <v>13647.08</v>
      </c>
      <c r="N21" s="17">
        <f t="shared" si="4"/>
        <v>0.41902594463743886</v>
      </c>
      <c r="O21" s="27">
        <v>18921.5</v>
      </c>
      <c r="P21" s="18">
        <f t="shared" si="5"/>
        <v>20137.160000000003</v>
      </c>
    </row>
    <row r="22" spans="1:16" x14ac:dyDescent="0.3">
      <c r="A22" s="25" t="s">
        <v>53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321</v>
      </c>
      <c r="E22" s="26" t="s">
        <v>54</v>
      </c>
      <c r="F22" s="27">
        <v>3000000</v>
      </c>
      <c r="G22" s="27">
        <v>0</v>
      </c>
      <c r="H22" s="27">
        <v>612740.09</v>
      </c>
      <c r="I22" s="27">
        <v>2387259.91</v>
      </c>
      <c r="J22" s="17">
        <f t="shared" si="3"/>
        <v>3.8960400159225754</v>
      </c>
      <c r="K22" s="27">
        <v>2339451.2400000002</v>
      </c>
      <c r="L22" s="27">
        <v>27791</v>
      </c>
      <c r="M22" s="27">
        <v>2311660.2400000002</v>
      </c>
      <c r="N22" s="17">
        <f t="shared" si="4"/>
        <v>0.96833203218329089</v>
      </c>
      <c r="O22" s="27">
        <v>75599.67</v>
      </c>
      <c r="P22" s="18">
        <f t="shared" si="5"/>
        <v>1774519.8200000003</v>
      </c>
    </row>
    <row r="23" spans="1:16" x14ac:dyDescent="0.3">
      <c r="A23" s="25" t="s">
        <v>55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323</v>
      </c>
      <c r="E23" s="26" t="s">
        <v>56</v>
      </c>
      <c r="F23" s="27">
        <v>180000</v>
      </c>
      <c r="G23" s="27">
        <v>0</v>
      </c>
      <c r="H23" s="27">
        <v>63185.19</v>
      </c>
      <c r="I23" s="27">
        <v>116814.81</v>
      </c>
      <c r="J23" s="17">
        <f t="shared" si="3"/>
        <v>1.8487688333294556</v>
      </c>
      <c r="K23" s="27">
        <v>123065.85</v>
      </c>
      <c r="L23" s="27">
        <v>6251.04</v>
      </c>
      <c r="M23" s="27">
        <v>116814.81</v>
      </c>
      <c r="N23" s="17">
        <f t="shared" si="4"/>
        <v>1</v>
      </c>
      <c r="O23" s="27">
        <v>0</v>
      </c>
      <c r="P23" s="18">
        <f t="shared" si="5"/>
        <v>53629.619999999995</v>
      </c>
    </row>
    <row r="24" spans="1:16" x14ac:dyDescent="0.3">
      <c r="A24" s="25" t="s">
        <v>57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325</v>
      </c>
      <c r="E24" s="26" t="s">
        <v>58</v>
      </c>
      <c r="F24" s="27">
        <v>120000</v>
      </c>
      <c r="G24" s="27">
        <v>0</v>
      </c>
      <c r="H24" s="27">
        <v>35449.89</v>
      </c>
      <c r="I24" s="27">
        <v>84550.11</v>
      </c>
      <c r="J24" s="17">
        <f t="shared" si="3"/>
        <v>2.3850598690151084</v>
      </c>
      <c r="K24" s="27">
        <v>61672.480000000003</v>
      </c>
      <c r="L24" s="27">
        <v>1456.85</v>
      </c>
      <c r="M24" s="27">
        <v>60215.63</v>
      </c>
      <c r="N24" s="17">
        <f t="shared" si="4"/>
        <v>0.71218866539617742</v>
      </c>
      <c r="O24" s="27">
        <v>24334.48</v>
      </c>
      <c r="P24" s="18">
        <f t="shared" si="5"/>
        <v>49100.22</v>
      </c>
    </row>
    <row r="25" spans="1:16" x14ac:dyDescent="0.3">
      <c r="A25" s="25" t="s">
        <v>59</v>
      </c>
      <c r="B25" s="13" t="str">
        <f t="shared" si="0"/>
        <v>3</v>
      </c>
      <c r="C25" s="13" t="str">
        <f t="shared" si="1"/>
        <v>32</v>
      </c>
      <c r="D25" s="13" t="str">
        <f t="shared" si="2"/>
        <v>326</v>
      </c>
      <c r="E25" s="26" t="s">
        <v>60</v>
      </c>
      <c r="F25" s="27">
        <v>250000</v>
      </c>
      <c r="G25" s="27">
        <v>0</v>
      </c>
      <c r="H25" s="27">
        <v>117230.19</v>
      </c>
      <c r="I25" s="27">
        <v>132769.81</v>
      </c>
      <c r="J25" s="17">
        <f t="shared" si="3"/>
        <v>1.1325564686024989</v>
      </c>
      <c r="K25" s="27">
        <v>132903.21</v>
      </c>
      <c r="L25" s="27">
        <v>924.12</v>
      </c>
      <c r="M25" s="27">
        <v>131979.09</v>
      </c>
      <c r="N25" s="17">
        <f t="shared" si="4"/>
        <v>0.99404442922679481</v>
      </c>
      <c r="O25" s="27">
        <v>790.72</v>
      </c>
      <c r="P25" s="18">
        <f t="shared" si="5"/>
        <v>15539.619999999995</v>
      </c>
    </row>
    <row r="26" spans="1:16" x14ac:dyDescent="0.3">
      <c r="A26" s="25" t="s">
        <v>61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6" t="s">
        <v>62</v>
      </c>
      <c r="F26" s="27">
        <v>10000</v>
      </c>
      <c r="G26" s="27">
        <v>0</v>
      </c>
      <c r="H26" s="27">
        <v>7751.76</v>
      </c>
      <c r="I26" s="27">
        <v>2248.2399999999998</v>
      </c>
      <c r="J26" s="17">
        <f t="shared" si="3"/>
        <v>0.29002961908005404</v>
      </c>
      <c r="K26" s="27">
        <v>2248.2399999999998</v>
      </c>
      <c r="L26" s="27">
        <v>10.74</v>
      </c>
      <c r="M26" s="27">
        <v>2237.5</v>
      </c>
      <c r="N26" s="17">
        <f t="shared" si="4"/>
        <v>0.99522292993630579</v>
      </c>
      <c r="O26" s="27">
        <v>10.74</v>
      </c>
      <c r="P26" s="18">
        <f t="shared" si="5"/>
        <v>-5503.52</v>
      </c>
    </row>
    <row r="27" spans="1:16" x14ac:dyDescent="0.3">
      <c r="A27" s="25" t="s">
        <v>63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6" t="s">
        <v>64</v>
      </c>
      <c r="F27" s="27">
        <v>200000</v>
      </c>
      <c r="G27" s="27">
        <v>0</v>
      </c>
      <c r="H27" s="27">
        <v>61507.81</v>
      </c>
      <c r="I27" s="27">
        <v>138492.19</v>
      </c>
      <c r="J27" s="17">
        <f t="shared" si="3"/>
        <v>2.2516195910730685</v>
      </c>
      <c r="K27" s="27">
        <v>131747.73000000001</v>
      </c>
      <c r="L27" s="27">
        <v>3567.07</v>
      </c>
      <c r="M27" s="27">
        <v>128180.66</v>
      </c>
      <c r="N27" s="17">
        <f t="shared" si="4"/>
        <v>0.92554432130793807</v>
      </c>
      <c r="O27" s="27">
        <v>10311.530000000001</v>
      </c>
      <c r="P27" s="18">
        <f t="shared" si="5"/>
        <v>76984.38</v>
      </c>
    </row>
    <row r="28" spans="1:16" x14ac:dyDescent="0.3">
      <c r="A28" s="25" t="s">
        <v>65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6" t="s">
        <v>66</v>
      </c>
      <c r="F28" s="27">
        <v>10000</v>
      </c>
      <c r="G28" s="27">
        <v>0</v>
      </c>
      <c r="H28" s="27">
        <v>-1695.27</v>
      </c>
      <c r="I28" s="27">
        <v>11695.27</v>
      </c>
      <c r="J28" s="17">
        <f t="shared" si="3"/>
        <v>-6.8987653884042075</v>
      </c>
      <c r="K28" s="27">
        <v>6471.41</v>
      </c>
      <c r="L28" s="27">
        <v>0.05</v>
      </c>
      <c r="M28" s="27">
        <v>6471.36</v>
      </c>
      <c r="N28" s="17">
        <f t="shared" si="4"/>
        <v>0.55333138952756111</v>
      </c>
      <c r="O28" s="27">
        <v>5223.91</v>
      </c>
      <c r="P28" s="18">
        <f t="shared" si="5"/>
        <v>13390.54</v>
      </c>
    </row>
    <row r="29" spans="1:16" x14ac:dyDescent="0.3">
      <c r="A29" s="25" t="s">
        <v>67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6" t="s">
        <v>68</v>
      </c>
      <c r="F29" s="27">
        <v>10000</v>
      </c>
      <c r="G29" s="27">
        <v>0</v>
      </c>
      <c r="H29" s="27">
        <v>8871.65</v>
      </c>
      <c r="I29" s="27">
        <v>1128.3499999999999</v>
      </c>
      <c r="J29" s="17">
        <f t="shared" si="3"/>
        <v>0.12718603641938084</v>
      </c>
      <c r="K29" s="27">
        <v>267.83999999999997</v>
      </c>
      <c r="L29" s="27">
        <v>0</v>
      </c>
      <c r="M29" s="27">
        <v>267.83999999999997</v>
      </c>
      <c r="N29" s="17">
        <f t="shared" si="4"/>
        <v>0.23737315549253335</v>
      </c>
      <c r="O29" s="27">
        <v>860.51</v>
      </c>
      <c r="P29" s="18">
        <f t="shared" si="5"/>
        <v>-7743.2999999999993</v>
      </c>
    </row>
    <row r="30" spans="1:16" x14ac:dyDescent="0.3">
      <c r="A30" s="25" t="s">
        <v>69</v>
      </c>
      <c r="B30" s="13" t="str">
        <f t="shared" ref="B30:B37" si="15">LEFT(A30,1)</f>
        <v>3</v>
      </c>
      <c r="C30" s="13" t="str">
        <f t="shared" ref="C30:C37" si="16">LEFT(A30,2)</f>
        <v>32</v>
      </c>
      <c r="D30" s="13" t="str">
        <f t="shared" ref="D30:D37" si="17">LEFT(A30,3)</f>
        <v>329</v>
      </c>
      <c r="E30" s="26" t="s">
        <v>70</v>
      </c>
      <c r="F30" s="27">
        <v>5000</v>
      </c>
      <c r="G30" s="27">
        <v>0</v>
      </c>
      <c r="H30" s="27">
        <v>252.14</v>
      </c>
      <c r="I30" s="27">
        <v>4747.8599999999997</v>
      </c>
      <c r="J30" s="17">
        <f t="shared" si="3"/>
        <v>18.830253034028715</v>
      </c>
      <c r="K30" s="27">
        <v>4747.8599999999997</v>
      </c>
      <c r="L30" s="27">
        <v>0</v>
      </c>
      <c r="M30" s="27">
        <v>4747.8599999999997</v>
      </c>
      <c r="N30" s="17">
        <f t="shared" si="4"/>
        <v>1</v>
      </c>
      <c r="O30" s="27">
        <v>0</v>
      </c>
      <c r="P30" s="18">
        <f t="shared" si="5"/>
        <v>4495.7199999999993</v>
      </c>
    </row>
    <row r="31" spans="1:16" x14ac:dyDescent="0.3">
      <c r="A31" s="25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330</v>
      </c>
      <c r="E31" s="26" t="s">
        <v>72</v>
      </c>
      <c r="F31" s="27">
        <v>5000000</v>
      </c>
      <c r="G31" s="27">
        <v>0</v>
      </c>
      <c r="H31" s="27">
        <v>1788430.34</v>
      </c>
      <c r="I31" s="27">
        <v>3211569.66</v>
      </c>
      <c r="J31" s="17">
        <f t="shared" si="3"/>
        <v>1.7957476945956978</v>
      </c>
      <c r="K31" s="27">
        <v>3212436.65</v>
      </c>
      <c r="L31" s="27">
        <v>866.99</v>
      </c>
      <c r="M31" s="27">
        <v>3211569.66</v>
      </c>
      <c r="N31" s="17">
        <f t="shared" si="4"/>
        <v>1</v>
      </c>
      <c r="O31" s="27">
        <v>0</v>
      </c>
      <c r="P31" s="18">
        <f t="shared" si="5"/>
        <v>1423139.32</v>
      </c>
    </row>
    <row r="32" spans="1:16" x14ac:dyDescent="0.3">
      <c r="A32" s="25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331</v>
      </c>
      <c r="E32" s="26" t="s">
        <v>74</v>
      </c>
      <c r="F32" s="27">
        <v>1600000</v>
      </c>
      <c r="G32" s="27">
        <v>0</v>
      </c>
      <c r="H32" s="27">
        <v>1475455.21</v>
      </c>
      <c r="I32" s="27">
        <v>124544.79</v>
      </c>
      <c r="J32" s="17">
        <f t="shared" si="3"/>
        <v>8.4411095068077327E-2</v>
      </c>
      <c r="K32" s="27">
        <v>93650.17</v>
      </c>
      <c r="L32" s="27">
        <v>1579.39</v>
      </c>
      <c r="M32" s="27">
        <v>92070.78</v>
      </c>
      <c r="N32" s="17">
        <f t="shared" si="4"/>
        <v>0.73925838246625974</v>
      </c>
      <c r="O32" s="27">
        <v>32474.01</v>
      </c>
      <c r="P32" s="18">
        <f t="shared" si="5"/>
        <v>-1350910.42</v>
      </c>
    </row>
    <row r="33" spans="1:16" x14ac:dyDescent="0.3">
      <c r="A33" s="25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334</v>
      </c>
      <c r="E33" s="26" t="s">
        <v>76</v>
      </c>
      <c r="F33" s="27">
        <v>40000</v>
      </c>
      <c r="G33" s="27">
        <v>0</v>
      </c>
      <c r="H33" s="27">
        <v>13123.37</v>
      </c>
      <c r="I33" s="27">
        <v>26876.63</v>
      </c>
      <c r="J33" s="17">
        <f t="shared" si="3"/>
        <v>2.0479975798899215</v>
      </c>
      <c r="K33" s="27">
        <v>27827.62</v>
      </c>
      <c r="L33" s="27">
        <v>1705.52</v>
      </c>
      <c r="M33" s="27">
        <v>26122.1</v>
      </c>
      <c r="N33" s="17">
        <f t="shared" si="4"/>
        <v>0.97192616782684427</v>
      </c>
      <c r="O33" s="27">
        <v>754.53</v>
      </c>
      <c r="P33" s="18">
        <f t="shared" si="5"/>
        <v>13753.26</v>
      </c>
    </row>
    <row r="34" spans="1:16" x14ac:dyDescent="0.3">
      <c r="A34" s="25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6" t="s">
        <v>78</v>
      </c>
      <c r="F34" s="27">
        <v>950000</v>
      </c>
      <c r="G34" s="27">
        <v>0</v>
      </c>
      <c r="H34" s="27">
        <v>954294.52</v>
      </c>
      <c r="I34" s="27">
        <v>-4294.5200000000004</v>
      </c>
      <c r="J34" s="17">
        <f t="shared" si="3"/>
        <v>-4.5002039831476765E-3</v>
      </c>
      <c r="K34" s="27">
        <v>0</v>
      </c>
      <c r="L34" s="27">
        <v>4294.5200000000004</v>
      </c>
      <c r="M34" s="27">
        <v>-4294.5200000000004</v>
      </c>
      <c r="N34" s="17">
        <f t="shared" si="4"/>
        <v>1</v>
      </c>
      <c r="O34" s="27">
        <v>0</v>
      </c>
      <c r="P34" s="18">
        <f t="shared" si="5"/>
        <v>-958589.04</v>
      </c>
    </row>
    <row r="35" spans="1:16" x14ac:dyDescent="0.3">
      <c r="A35" s="25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6" t="s">
        <v>80</v>
      </c>
      <c r="F35" s="27">
        <v>50000</v>
      </c>
      <c r="G35" s="27">
        <v>0</v>
      </c>
      <c r="H35" s="27">
        <v>50000</v>
      </c>
      <c r="I35" s="27">
        <v>0</v>
      </c>
      <c r="J35" s="17">
        <f t="shared" si="3"/>
        <v>0</v>
      </c>
      <c r="K35" s="27">
        <v>0</v>
      </c>
      <c r="L35" s="27">
        <v>0</v>
      </c>
      <c r="M35" s="27">
        <v>0</v>
      </c>
      <c r="N35" s="17" t="str">
        <f t="shared" si="4"/>
        <v xml:space="preserve"> </v>
      </c>
      <c r="O35" s="27">
        <v>0</v>
      </c>
      <c r="P35" s="18">
        <f t="shared" si="5"/>
        <v>-50000</v>
      </c>
    </row>
    <row r="36" spans="1:16" x14ac:dyDescent="0.3">
      <c r="A36" s="25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6" t="s">
        <v>82</v>
      </c>
      <c r="F36" s="27">
        <v>400000</v>
      </c>
      <c r="G36" s="27">
        <v>0</v>
      </c>
      <c r="H36" s="27">
        <v>397514.83</v>
      </c>
      <c r="I36" s="27">
        <v>2485.17</v>
      </c>
      <c r="J36" s="17">
        <f t="shared" si="3"/>
        <v>6.2517667579848526E-3</v>
      </c>
      <c r="K36" s="27">
        <v>9794.92</v>
      </c>
      <c r="L36" s="27">
        <v>7393.75</v>
      </c>
      <c r="M36" s="27">
        <v>2401.17</v>
      </c>
      <c r="N36" s="17">
        <f t="shared" si="4"/>
        <v>0.96619949540675287</v>
      </c>
      <c r="O36" s="27">
        <v>84</v>
      </c>
      <c r="P36" s="18">
        <f t="shared" si="5"/>
        <v>-395029.66000000003</v>
      </c>
    </row>
    <row r="37" spans="1:16" x14ac:dyDescent="0.3">
      <c r="A37" s="25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6" t="s">
        <v>84</v>
      </c>
      <c r="F37" s="27">
        <v>4500000</v>
      </c>
      <c r="G37" s="27">
        <v>0</v>
      </c>
      <c r="H37" s="27">
        <v>1739692.32</v>
      </c>
      <c r="I37" s="27">
        <v>2760307.68</v>
      </c>
      <c r="J37" s="17">
        <f t="shared" si="3"/>
        <v>1.5866642901544799</v>
      </c>
      <c r="K37" s="27">
        <v>2585506.54</v>
      </c>
      <c r="L37" s="27">
        <v>89.94</v>
      </c>
      <c r="M37" s="27">
        <v>2585416.6</v>
      </c>
      <c r="N37" s="17">
        <f t="shared" si="4"/>
        <v>0.93664072984791313</v>
      </c>
      <c r="O37" s="27">
        <v>174891.08</v>
      </c>
      <c r="P37" s="18">
        <f t="shared" si="5"/>
        <v>1020615.3600000001</v>
      </c>
    </row>
    <row r="38" spans="1:16" x14ac:dyDescent="0.3">
      <c r="A38" s="25" t="s">
        <v>85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335</v>
      </c>
      <c r="E38" s="26" t="s">
        <v>86</v>
      </c>
      <c r="F38" s="27">
        <v>300000</v>
      </c>
      <c r="G38" s="27">
        <v>0</v>
      </c>
      <c r="H38" s="27">
        <v>35252.97</v>
      </c>
      <c r="I38" s="27">
        <v>264747.03000000003</v>
      </c>
      <c r="J38" s="17">
        <f t="shared" si="3"/>
        <v>7.5099212917379736</v>
      </c>
      <c r="K38" s="27">
        <v>251334.35</v>
      </c>
      <c r="L38" s="27">
        <v>3724.54</v>
      </c>
      <c r="M38" s="27">
        <v>247609.81</v>
      </c>
      <c r="N38" s="17">
        <f t="shared" si="4"/>
        <v>0.93526945325883348</v>
      </c>
      <c r="O38" s="27">
        <v>17137.22</v>
      </c>
      <c r="P38" s="18">
        <f t="shared" si="5"/>
        <v>229494.06000000003</v>
      </c>
    </row>
    <row r="39" spans="1:16" x14ac:dyDescent="0.3">
      <c r="A39" s="25" t="s">
        <v>87</v>
      </c>
      <c r="B39" s="13" t="str">
        <f t="shared" si="12"/>
        <v>3</v>
      </c>
      <c r="C39" s="13" t="str">
        <f t="shared" si="13"/>
        <v>33</v>
      </c>
      <c r="D39" s="13" t="str">
        <f t="shared" si="14"/>
        <v>338</v>
      </c>
      <c r="E39" s="26" t="s">
        <v>88</v>
      </c>
      <c r="F39" s="27">
        <v>750000</v>
      </c>
      <c r="G39" s="27">
        <v>0</v>
      </c>
      <c r="H39" s="27">
        <v>158850</v>
      </c>
      <c r="I39" s="27">
        <v>591150</v>
      </c>
      <c r="J39" s="17">
        <f t="shared" si="3"/>
        <v>3.7214353163361662</v>
      </c>
      <c r="K39" s="27">
        <v>591150</v>
      </c>
      <c r="L39" s="27">
        <v>0</v>
      </c>
      <c r="M39" s="27">
        <v>591150</v>
      </c>
      <c r="N39" s="17">
        <f t="shared" si="4"/>
        <v>1</v>
      </c>
      <c r="O39" s="27">
        <v>0</v>
      </c>
      <c r="P39" s="18">
        <f t="shared" si="5"/>
        <v>432300</v>
      </c>
    </row>
    <row r="40" spans="1:16" x14ac:dyDescent="0.3">
      <c r="A40" s="25" t="s">
        <v>89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6" t="s">
        <v>90</v>
      </c>
      <c r="F40" s="27">
        <v>98355</v>
      </c>
      <c r="G40" s="27">
        <v>0</v>
      </c>
      <c r="H40" s="27">
        <v>41758</v>
      </c>
      <c r="I40" s="27">
        <v>56597</v>
      </c>
      <c r="J40" s="17">
        <f t="shared" si="3"/>
        <v>1.355357057330332</v>
      </c>
      <c r="K40" s="27">
        <v>56627</v>
      </c>
      <c r="L40" s="27">
        <v>30</v>
      </c>
      <c r="M40" s="27">
        <v>56597</v>
      </c>
      <c r="N40" s="17">
        <f t="shared" si="4"/>
        <v>1</v>
      </c>
      <c r="O40" s="27">
        <v>0</v>
      </c>
      <c r="P40" s="18">
        <f t="shared" si="5"/>
        <v>14839</v>
      </c>
    </row>
    <row r="41" spans="1:16" x14ac:dyDescent="0.3">
      <c r="A41" s="25" t="s">
        <v>91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342</v>
      </c>
      <c r="E41" s="26" t="s">
        <v>92</v>
      </c>
      <c r="F41" s="27">
        <v>1138070</v>
      </c>
      <c r="G41" s="27">
        <v>0</v>
      </c>
      <c r="H41" s="27">
        <v>549634.13</v>
      </c>
      <c r="I41" s="27">
        <v>588435.87</v>
      </c>
      <c r="J41" s="17">
        <f t="shared" si="3"/>
        <v>1.070595579644954</v>
      </c>
      <c r="K41" s="27">
        <v>588743.87</v>
      </c>
      <c r="L41" s="27">
        <v>308</v>
      </c>
      <c r="M41" s="27">
        <v>588435.87</v>
      </c>
      <c r="N41" s="17">
        <f t="shared" si="4"/>
        <v>1</v>
      </c>
      <c r="O41" s="27">
        <v>0</v>
      </c>
      <c r="P41" s="18">
        <f t="shared" si="5"/>
        <v>38801.739999999991</v>
      </c>
    </row>
    <row r="42" spans="1:16" x14ac:dyDescent="0.3">
      <c r="A42" s="25" t="s">
        <v>93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6" t="s">
        <v>94</v>
      </c>
      <c r="F42" s="27">
        <v>10000</v>
      </c>
      <c r="G42" s="27">
        <v>0</v>
      </c>
      <c r="H42" s="27">
        <v>9572</v>
      </c>
      <c r="I42" s="27">
        <v>428</v>
      </c>
      <c r="J42" s="17">
        <f t="shared" si="3"/>
        <v>4.4713748432929377E-2</v>
      </c>
      <c r="K42" s="27">
        <v>409</v>
      </c>
      <c r="L42" s="27">
        <v>37</v>
      </c>
      <c r="M42" s="27">
        <v>372</v>
      </c>
      <c r="N42" s="17">
        <f t="shared" si="4"/>
        <v>0.86915887850467288</v>
      </c>
      <c r="O42" s="27">
        <v>56</v>
      </c>
      <c r="P42" s="18">
        <f t="shared" si="5"/>
        <v>-9144</v>
      </c>
    </row>
    <row r="43" spans="1:16" x14ac:dyDescent="0.3">
      <c r="A43" s="25" t="s">
        <v>95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6" t="s">
        <v>96</v>
      </c>
      <c r="F43" s="27">
        <v>20000</v>
      </c>
      <c r="G43" s="27">
        <v>0</v>
      </c>
      <c r="H43" s="27">
        <v>7271.61</v>
      </c>
      <c r="I43" s="27">
        <v>12728.39</v>
      </c>
      <c r="J43" s="17">
        <f t="shared" si="3"/>
        <v>1.7504225336617338</v>
      </c>
      <c r="K43" s="27">
        <v>10255.780000000001</v>
      </c>
      <c r="L43" s="27">
        <v>50.29</v>
      </c>
      <c r="M43" s="27">
        <v>10205.49</v>
      </c>
      <c r="N43" s="17">
        <f t="shared" si="4"/>
        <v>0.80178954290369797</v>
      </c>
      <c r="O43" s="27">
        <v>2522.9</v>
      </c>
      <c r="P43" s="18">
        <f t="shared" si="5"/>
        <v>5456.78</v>
      </c>
    </row>
    <row r="44" spans="1:16" x14ac:dyDescent="0.3">
      <c r="A44" s="25" t="s">
        <v>97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6" t="s">
        <v>98</v>
      </c>
      <c r="F44" s="27">
        <v>10000</v>
      </c>
      <c r="G44" s="27">
        <v>0</v>
      </c>
      <c r="H44" s="27">
        <v>-82.28</v>
      </c>
      <c r="I44" s="27">
        <v>10082.280000000001</v>
      </c>
      <c r="J44" s="17">
        <f t="shared" si="3"/>
        <v>-122.53621779290229</v>
      </c>
      <c r="K44" s="27">
        <v>7437.76</v>
      </c>
      <c r="L44" s="27">
        <v>247.93</v>
      </c>
      <c r="M44" s="27">
        <v>7189.83</v>
      </c>
      <c r="N44" s="17">
        <f t="shared" si="4"/>
        <v>0.71311548578297757</v>
      </c>
      <c r="O44" s="27">
        <v>2892.45</v>
      </c>
      <c r="P44" s="18">
        <f t="shared" si="5"/>
        <v>10164.560000000001</v>
      </c>
    </row>
    <row r="45" spans="1:16" x14ac:dyDescent="0.3">
      <c r="A45" s="25" t="s">
        <v>99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6" t="s">
        <v>100</v>
      </c>
      <c r="F45" s="27">
        <v>0</v>
      </c>
      <c r="G45" s="27">
        <v>0</v>
      </c>
      <c r="H45" s="27">
        <v>-10358.68</v>
      </c>
      <c r="I45" s="27">
        <v>10358.68</v>
      </c>
      <c r="J45" s="17">
        <f t="shared" si="3"/>
        <v>-1</v>
      </c>
      <c r="K45" s="27">
        <v>9684.43</v>
      </c>
      <c r="L45" s="27">
        <v>0</v>
      </c>
      <c r="M45" s="27">
        <v>9684.43</v>
      </c>
      <c r="N45" s="17">
        <f t="shared" si="4"/>
        <v>0.93490966030420863</v>
      </c>
      <c r="O45" s="27">
        <v>674.25</v>
      </c>
      <c r="P45" s="18">
        <f t="shared" si="5"/>
        <v>20717.36</v>
      </c>
    </row>
    <row r="46" spans="1:16" x14ac:dyDescent="0.3">
      <c r="A46" s="25" t="s">
        <v>101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6" t="s">
        <v>102</v>
      </c>
      <c r="F46" s="27">
        <v>1955000</v>
      </c>
      <c r="G46" s="27">
        <v>0</v>
      </c>
      <c r="H46" s="27">
        <v>593735.56999999995</v>
      </c>
      <c r="I46" s="27">
        <v>1361264.43</v>
      </c>
      <c r="J46" s="17">
        <f t="shared" si="3"/>
        <v>2.2927116022373397</v>
      </c>
      <c r="K46" s="27">
        <v>1360657.11</v>
      </c>
      <c r="L46" s="27">
        <v>0</v>
      </c>
      <c r="M46" s="27">
        <v>1360657.11</v>
      </c>
      <c r="N46" s="17">
        <f t="shared" si="4"/>
        <v>0.99955385596904212</v>
      </c>
      <c r="O46" s="27">
        <v>607.32000000000005</v>
      </c>
      <c r="P46" s="18">
        <f t="shared" si="5"/>
        <v>767528.86</v>
      </c>
    </row>
    <row r="47" spans="1:16" x14ac:dyDescent="0.3">
      <c r="A47" s="25" t="s">
        <v>103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6" t="s">
        <v>104</v>
      </c>
      <c r="F47" s="27">
        <v>292295</v>
      </c>
      <c r="G47" s="27">
        <v>0</v>
      </c>
      <c r="H47" s="27">
        <v>215242.84</v>
      </c>
      <c r="I47" s="27">
        <v>77052.160000000003</v>
      </c>
      <c r="J47" s="17">
        <f t="shared" si="3"/>
        <v>0.35797780776354748</v>
      </c>
      <c r="K47" s="27">
        <v>63620.07</v>
      </c>
      <c r="L47" s="27">
        <v>0</v>
      </c>
      <c r="M47" s="27">
        <v>63620.07</v>
      </c>
      <c r="N47" s="17">
        <f t="shared" si="4"/>
        <v>0.82567536069073211</v>
      </c>
      <c r="O47" s="27">
        <v>13432.09</v>
      </c>
      <c r="P47" s="18">
        <f t="shared" si="5"/>
        <v>-138190.68</v>
      </c>
    </row>
    <row r="48" spans="1:16" x14ac:dyDescent="0.3">
      <c r="A48" s="25" t="s">
        <v>105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6" t="s">
        <v>106</v>
      </c>
      <c r="F48" s="27">
        <v>180000</v>
      </c>
      <c r="G48" s="27">
        <v>0</v>
      </c>
      <c r="H48" s="27">
        <v>160678.13</v>
      </c>
      <c r="I48" s="27">
        <v>19321.87</v>
      </c>
      <c r="J48" s="17">
        <f t="shared" si="3"/>
        <v>0.1202520218526317</v>
      </c>
      <c r="K48" s="27">
        <v>19321.87</v>
      </c>
      <c r="L48" s="27">
        <v>0</v>
      </c>
      <c r="M48" s="27">
        <v>19321.87</v>
      </c>
      <c r="N48" s="17">
        <f t="shared" si="4"/>
        <v>1</v>
      </c>
      <c r="O48" s="27">
        <v>0</v>
      </c>
      <c r="P48" s="18">
        <f t="shared" si="5"/>
        <v>-141356.26</v>
      </c>
    </row>
    <row r="49" spans="1:16" x14ac:dyDescent="0.3">
      <c r="A49" s="25" t="s">
        <v>107</v>
      </c>
      <c r="B49" s="13" t="str">
        <f t="shared" si="12"/>
        <v>3</v>
      </c>
      <c r="C49" s="13" t="str">
        <f t="shared" si="13"/>
        <v>34</v>
      </c>
      <c r="D49" s="13" t="str">
        <f t="shared" si="14"/>
        <v>349</v>
      </c>
      <c r="E49" s="26" t="s">
        <v>108</v>
      </c>
      <c r="F49" s="27">
        <v>173500</v>
      </c>
      <c r="G49" s="27">
        <v>0</v>
      </c>
      <c r="H49" s="27">
        <v>173500</v>
      </c>
      <c r="I49" s="27">
        <v>0</v>
      </c>
      <c r="J49" s="17">
        <f t="shared" si="3"/>
        <v>0</v>
      </c>
      <c r="K49" s="27">
        <v>0</v>
      </c>
      <c r="L49" s="27">
        <v>0</v>
      </c>
      <c r="M49" s="27">
        <v>0</v>
      </c>
      <c r="N49" s="17" t="str">
        <f t="shared" si="4"/>
        <v xml:space="preserve"> </v>
      </c>
      <c r="O49" s="27">
        <v>0</v>
      </c>
      <c r="P49" s="18">
        <f t="shared" si="5"/>
        <v>-173500</v>
      </c>
    </row>
    <row r="50" spans="1:16" x14ac:dyDescent="0.3">
      <c r="A50" s="25" t="s">
        <v>109</v>
      </c>
      <c r="B50" s="13" t="str">
        <f t="shared" si="12"/>
        <v>3</v>
      </c>
      <c r="C50" s="13" t="str">
        <f t="shared" si="13"/>
        <v>35</v>
      </c>
      <c r="D50" s="13" t="str">
        <f t="shared" si="14"/>
        <v>351</v>
      </c>
      <c r="E50" s="26" t="s">
        <v>110</v>
      </c>
      <c r="F50" s="27">
        <v>1250000</v>
      </c>
      <c r="G50" s="27">
        <v>0</v>
      </c>
      <c r="H50" s="27">
        <v>1250000</v>
      </c>
      <c r="I50" s="27">
        <v>0</v>
      </c>
      <c r="J50" s="17">
        <f t="shared" si="3"/>
        <v>0</v>
      </c>
      <c r="K50" s="27">
        <v>0</v>
      </c>
      <c r="L50" s="27">
        <v>0</v>
      </c>
      <c r="M50" s="27">
        <v>0</v>
      </c>
      <c r="N50" s="17" t="str">
        <f t="shared" si="4"/>
        <v xml:space="preserve"> </v>
      </c>
      <c r="O50" s="27">
        <v>0</v>
      </c>
      <c r="P50" s="18">
        <f t="shared" si="5"/>
        <v>-1250000</v>
      </c>
    </row>
    <row r="51" spans="1:16" x14ac:dyDescent="0.3">
      <c r="A51" s="25" t="s">
        <v>111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6" t="s">
        <v>112</v>
      </c>
      <c r="F51" s="27">
        <v>230000</v>
      </c>
      <c r="G51" s="27">
        <v>0</v>
      </c>
      <c r="H51" s="27">
        <v>86992.04</v>
      </c>
      <c r="I51" s="27">
        <v>143007.96</v>
      </c>
      <c r="J51" s="17">
        <f t="shared" si="3"/>
        <v>1.643920064410491</v>
      </c>
      <c r="K51" s="27">
        <v>98108.47</v>
      </c>
      <c r="L51" s="27">
        <v>0</v>
      </c>
      <c r="M51" s="27">
        <v>98108.47</v>
      </c>
      <c r="N51" s="17">
        <f t="shared" si="4"/>
        <v>0.68603502909907954</v>
      </c>
      <c r="O51" s="27">
        <v>44899.49</v>
      </c>
      <c r="P51" s="18">
        <f t="shared" si="5"/>
        <v>56015.92</v>
      </c>
    </row>
    <row r="52" spans="1:16" x14ac:dyDescent="0.3">
      <c r="A52" s="25" t="s">
        <v>113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6" t="s">
        <v>114</v>
      </c>
      <c r="F52" s="27">
        <v>42220</v>
      </c>
      <c r="G52" s="27">
        <v>0</v>
      </c>
      <c r="H52" s="27">
        <v>-100083.99</v>
      </c>
      <c r="I52" s="27">
        <v>142303.99</v>
      </c>
      <c r="J52" s="17">
        <f t="shared" si="3"/>
        <v>-1.4218456918034541</v>
      </c>
      <c r="K52" s="27">
        <v>142303.99</v>
      </c>
      <c r="L52" s="27">
        <v>0</v>
      </c>
      <c r="M52" s="27">
        <v>142303.99</v>
      </c>
      <c r="N52" s="17">
        <f t="shared" si="4"/>
        <v>1</v>
      </c>
      <c r="O52" s="27">
        <v>0</v>
      </c>
      <c r="P52" s="18">
        <f t="shared" si="5"/>
        <v>242387.97999999998</v>
      </c>
    </row>
    <row r="53" spans="1:16" x14ac:dyDescent="0.3">
      <c r="A53" s="25" t="s">
        <v>115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6" t="s">
        <v>116</v>
      </c>
      <c r="F53" s="27">
        <v>11000</v>
      </c>
      <c r="G53" s="27">
        <v>0</v>
      </c>
      <c r="H53" s="27">
        <v>11000</v>
      </c>
      <c r="I53" s="27">
        <v>0</v>
      </c>
      <c r="J53" s="17">
        <f t="shared" si="3"/>
        <v>0</v>
      </c>
      <c r="K53" s="27">
        <v>0</v>
      </c>
      <c r="L53" s="27">
        <v>0</v>
      </c>
      <c r="M53" s="27">
        <v>0</v>
      </c>
      <c r="N53" s="17" t="str">
        <f t="shared" si="4"/>
        <v xml:space="preserve"> </v>
      </c>
      <c r="O53" s="27">
        <v>0</v>
      </c>
      <c r="P53" s="18">
        <f t="shared" si="5"/>
        <v>-11000</v>
      </c>
    </row>
    <row r="54" spans="1:16" x14ac:dyDescent="0.3">
      <c r="A54" s="25" t="s">
        <v>117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6" t="s">
        <v>118</v>
      </c>
      <c r="F54" s="27">
        <v>153800</v>
      </c>
      <c r="G54" s="27">
        <v>0</v>
      </c>
      <c r="H54" s="27">
        <v>50822.52</v>
      </c>
      <c r="I54" s="27">
        <v>102977.48</v>
      </c>
      <c r="J54" s="17">
        <f t="shared" si="3"/>
        <v>2.0262175114496488</v>
      </c>
      <c r="K54" s="27">
        <v>91325.51</v>
      </c>
      <c r="L54" s="27">
        <v>0</v>
      </c>
      <c r="M54" s="27">
        <v>91325.51</v>
      </c>
      <c r="N54" s="17">
        <f t="shared" si="4"/>
        <v>0.88684933832134949</v>
      </c>
      <c r="O54" s="27">
        <v>11651.97</v>
      </c>
      <c r="P54" s="18">
        <f t="shared" si="5"/>
        <v>52154.96</v>
      </c>
    </row>
    <row r="55" spans="1:16" x14ac:dyDescent="0.3">
      <c r="A55" s="25" t="s">
        <v>119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6" t="s">
        <v>120</v>
      </c>
      <c r="F55" s="27">
        <v>1150000</v>
      </c>
      <c r="G55" s="27">
        <v>0</v>
      </c>
      <c r="H55" s="27">
        <v>477199.15</v>
      </c>
      <c r="I55" s="27">
        <v>672800.85</v>
      </c>
      <c r="J55" s="17">
        <f t="shared" si="3"/>
        <v>1.409895323577169</v>
      </c>
      <c r="K55" s="27">
        <v>516351.51</v>
      </c>
      <c r="L55" s="27">
        <v>0</v>
      </c>
      <c r="M55" s="27">
        <v>516351.51</v>
      </c>
      <c r="N55" s="17">
        <f t="shared" si="4"/>
        <v>0.76746560293436017</v>
      </c>
      <c r="O55" s="27">
        <v>156449.34</v>
      </c>
      <c r="P55" s="18">
        <f t="shared" si="5"/>
        <v>195601.69999999995</v>
      </c>
    </row>
    <row r="56" spans="1:16" x14ac:dyDescent="0.3">
      <c r="A56" s="25" t="s">
        <v>121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6" t="s">
        <v>122</v>
      </c>
      <c r="F56" s="27">
        <v>300000</v>
      </c>
      <c r="G56" s="27">
        <v>0</v>
      </c>
      <c r="H56" s="27">
        <v>-312060.55</v>
      </c>
      <c r="I56" s="27">
        <v>612060.55000000005</v>
      </c>
      <c r="J56" s="17">
        <f t="shared" si="3"/>
        <v>-1.9613518914838806</v>
      </c>
      <c r="K56" s="27">
        <v>359966.07</v>
      </c>
      <c r="L56" s="27">
        <v>5429.2</v>
      </c>
      <c r="M56" s="27">
        <v>354536.87</v>
      </c>
      <c r="N56" s="17">
        <f t="shared" si="4"/>
        <v>0.57925130119887647</v>
      </c>
      <c r="O56" s="27">
        <v>257523.68</v>
      </c>
      <c r="P56" s="18">
        <f t="shared" si="5"/>
        <v>924121.10000000009</v>
      </c>
    </row>
    <row r="57" spans="1:16" x14ac:dyDescent="0.3">
      <c r="A57" s="25" t="s">
        <v>123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6" t="s">
        <v>124</v>
      </c>
      <c r="F57" s="27">
        <v>100000</v>
      </c>
      <c r="G57" s="27">
        <v>0</v>
      </c>
      <c r="H57" s="27">
        <v>-7574.39</v>
      </c>
      <c r="I57" s="27">
        <v>107574.39</v>
      </c>
      <c r="J57" s="17">
        <f t="shared" si="3"/>
        <v>-14.202383294232273</v>
      </c>
      <c r="K57" s="27">
        <v>35398.5</v>
      </c>
      <c r="L57" s="27">
        <v>1223.1099999999999</v>
      </c>
      <c r="M57" s="27">
        <v>34175.39</v>
      </c>
      <c r="N57" s="17">
        <f t="shared" si="4"/>
        <v>0.31769076264341356</v>
      </c>
      <c r="O57" s="27">
        <v>73399</v>
      </c>
      <c r="P57" s="18">
        <f t="shared" si="5"/>
        <v>115148.78</v>
      </c>
    </row>
    <row r="58" spans="1:16" x14ac:dyDescent="0.3">
      <c r="A58" s="25" t="s">
        <v>125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6" t="s">
        <v>126</v>
      </c>
      <c r="F58" s="27">
        <v>50000</v>
      </c>
      <c r="G58" s="27">
        <v>0</v>
      </c>
      <c r="H58" s="27">
        <v>13647.14</v>
      </c>
      <c r="I58" s="27">
        <v>36352.86</v>
      </c>
      <c r="J58" s="17">
        <f t="shared" si="3"/>
        <v>2.6637713103258265</v>
      </c>
      <c r="K58" s="27">
        <v>8062.63</v>
      </c>
      <c r="L58" s="27">
        <v>30.13</v>
      </c>
      <c r="M58" s="27">
        <v>8032.5</v>
      </c>
      <c r="N58" s="17">
        <f t="shared" si="4"/>
        <v>0.22095923126818631</v>
      </c>
      <c r="O58" s="27">
        <v>28320.36</v>
      </c>
      <c r="P58" s="18">
        <f t="shared" si="5"/>
        <v>22705.72</v>
      </c>
    </row>
    <row r="59" spans="1:16" x14ac:dyDescent="0.3">
      <c r="A59" s="25" t="s">
        <v>127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6" t="s">
        <v>128</v>
      </c>
      <c r="F59" s="27">
        <v>75000</v>
      </c>
      <c r="G59" s="27">
        <v>0</v>
      </c>
      <c r="H59" s="27">
        <v>8987.51</v>
      </c>
      <c r="I59" s="27">
        <v>66012.490000000005</v>
      </c>
      <c r="J59" s="17">
        <f t="shared" si="3"/>
        <v>7.344914219845097</v>
      </c>
      <c r="K59" s="27">
        <v>40707.49</v>
      </c>
      <c r="L59" s="27">
        <v>0</v>
      </c>
      <c r="M59" s="27">
        <v>40707.49</v>
      </c>
      <c r="N59" s="17">
        <f t="shared" si="4"/>
        <v>0.61666345262843436</v>
      </c>
      <c r="O59" s="27">
        <v>25305</v>
      </c>
      <c r="P59" s="18">
        <f t="shared" si="5"/>
        <v>57024.98</v>
      </c>
    </row>
    <row r="60" spans="1:16" x14ac:dyDescent="0.3">
      <c r="A60" s="25" t="s">
        <v>129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6" t="s">
        <v>130</v>
      </c>
      <c r="F60" s="27">
        <v>0</v>
      </c>
      <c r="G60" s="27">
        <v>0</v>
      </c>
      <c r="H60" s="27">
        <v>0.05</v>
      </c>
      <c r="I60" s="27">
        <v>-0.05</v>
      </c>
      <c r="J60" s="17">
        <f t="shared" si="3"/>
        <v>-1</v>
      </c>
      <c r="K60" s="27">
        <v>0</v>
      </c>
      <c r="L60" s="27">
        <v>0.05</v>
      </c>
      <c r="M60" s="27">
        <v>-0.05</v>
      </c>
      <c r="N60" s="17">
        <f t="shared" si="4"/>
        <v>1</v>
      </c>
      <c r="O60" s="27">
        <v>0</v>
      </c>
      <c r="P60" s="18">
        <f t="shared" si="5"/>
        <v>-0.1</v>
      </c>
    </row>
    <row r="61" spans="1:16" x14ac:dyDescent="0.3">
      <c r="A61" s="25" t="s">
        <v>131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6" t="s">
        <v>132</v>
      </c>
      <c r="F61" s="27">
        <v>60000</v>
      </c>
      <c r="G61" s="27">
        <v>0</v>
      </c>
      <c r="H61" s="27">
        <v>-1337.2</v>
      </c>
      <c r="I61" s="27">
        <v>61337.2</v>
      </c>
      <c r="J61" s="17">
        <f t="shared" si="3"/>
        <v>-45.869877355668557</v>
      </c>
      <c r="K61" s="27">
        <v>7028.2</v>
      </c>
      <c r="L61" s="27">
        <v>0</v>
      </c>
      <c r="M61" s="27">
        <v>7028.2</v>
      </c>
      <c r="N61" s="17">
        <f t="shared" si="4"/>
        <v>0.11458299368083316</v>
      </c>
      <c r="O61" s="27">
        <v>54309</v>
      </c>
      <c r="P61" s="18">
        <f t="shared" si="5"/>
        <v>62674.399999999994</v>
      </c>
    </row>
    <row r="62" spans="1:16" x14ac:dyDescent="0.3">
      <c r="A62" s="25" t="s">
        <v>133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6" t="s">
        <v>134</v>
      </c>
      <c r="F62" s="27">
        <v>0</v>
      </c>
      <c r="G62" s="27">
        <v>0</v>
      </c>
      <c r="H62" s="27">
        <v>-324059.96000000002</v>
      </c>
      <c r="I62" s="27">
        <v>324059.96000000002</v>
      </c>
      <c r="J62" s="17">
        <f t="shared" si="3"/>
        <v>-1</v>
      </c>
      <c r="K62" s="27">
        <v>73920</v>
      </c>
      <c r="L62" s="27">
        <v>60.04</v>
      </c>
      <c r="M62" s="27">
        <v>73859.960000000006</v>
      </c>
      <c r="N62" s="17">
        <f t="shared" si="4"/>
        <v>0.22792066011487505</v>
      </c>
      <c r="O62" s="27">
        <v>250200</v>
      </c>
      <c r="P62" s="18">
        <f t="shared" si="5"/>
        <v>648119.92000000004</v>
      </c>
    </row>
    <row r="63" spans="1:16" x14ac:dyDescent="0.3">
      <c r="A63" s="25" t="s">
        <v>135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6" t="s">
        <v>136</v>
      </c>
      <c r="F63" s="27">
        <v>150000</v>
      </c>
      <c r="G63" s="27">
        <v>0</v>
      </c>
      <c r="H63" s="27">
        <v>102818.53</v>
      </c>
      <c r="I63" s="27">
        <v>47181.47</v>
      </c>
      <c r="J63" s="17">
        <f t="shared" si="3"/>
        <v>0.45888100131367371</v>
      </c>
      <c r="K63" s="27">
        <v>7837.76</v>
      </c>
      <c r="L63" s="27">
        <v>2.3199999999999998</v>
      </c>
      <c r="M63" s="27">
        <v>7835.44</v>
      </c>
      <c r="N63" s="17">
        <f t="shared" si="4"/>
        <v>0.1660702814049668</v>
      </c>
      <c r="O63" s="27">
        <v>39346.03</v>
      </c>
      <c r="P63" s="18">
        <f t="shared" si="5"/>
        <v>-55637.06</v>
      </c>
    </row>
    <row r="64" spans="1:16" x14ac:dyDescent="0.3">
      <c r="A64" s="25" t="s">
        <v>137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6" t="s">
        <v>138</v>
      </c>
      <c r="F64" s="27">
        <v>3500000</v>
      </c>
      <c r="G64" s="27">
        <v>0</v>
      </c>
      <c r="H64" s="27">
        <v>1035005.18</v>
      </c>
      <c r="I64" s="27">
        <v>2464994.8199999998</v>
      </c>
      <c r="J64" s="17">
        <f t="shared" si="3"/>
        <v>2.381625587613001</v>
      </c>
      <c r="K64" s="27">
        <v>1615951.49</v>
      </c>
      <c r="L64" s="27">
        <v>25698.5</v>
      </c>
      <c r="M64" s="27">
        <v>1590252.99</v>
      </c>
      <c r="N64" s="17">
        <f t="shared" si="4"/>
        <v>0.6451344145218123</v>
      </c>
      <c r="O64" s="27">
        <v>874741.83</v>
      </c>
      <c r="P64" s="18">
        <f t="shared" si="5"/>
        <v>1429989.6399999997</v>
      </c>
    </row>
    <row r="65" spans="1:16" x14ac:dyDescent="0.3">
      <c r="A65" s="25" t="s">
        <v>139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6" t="s">
        <v>140</v>
      </c>
      <c r="F65" s="27">
        <v>20000</v>
      </c>
      <c r="G65" s="27">
        <v>0</v>
      </c>
      <c r="H65" s="27">
        <v>-13905.09</v>
      </c>
      <c r="I65" s="27">
        <v>33905.089999999997</v>
      </c>
      <c r="J65" s="17">
        <f t="shared" si="3"/>
        <v>-2.4383222258899435</v>
      </c>
      <c r="K65" s="27">
        <v>35151.26</v>
      </c>
      <c r="L65" s="27">
        <v>1246.17</v>
      </c>
      <c r="M65" s="27">
        <v>33905.089999999997</v>
      </c>
      <c r="N65" s="17">
        <f t="shared" si="4"/>
        <v>1</v>
      </c>
      <c r="O65" s="27">
        <v>0</v>
      </c>
      <c r="P65" s="18">
        <f t="shared" si="5"/>
        <v>47810.179999999993</v>
      </c>
    </row>
    <row r="66" spans="1:16" x14ac:dyDescent="0.3">
      <c r="A66" s="25" t="s">
        <v>141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6" t="s">
        <v>142</v>
      </c>
      <c r="F66" s="27">
        <v>50000</v>
      </c>
      <c r="G66" s="27">
        <v>0</v>
      </c>
      <c r="H66" s="27">
        <v>30715.52</v>
      </c>
      <c r="I66" s="27">
        <v>19284.48</v>
      </c>
      <c r="J66" s="17">
        <f t="shared" si="3"/>
        <v>0.62784156022753312</v>
      </c>
      <c r="K66" s="27">
        <v>20276.28</v>
      </c>
      <c r="L66" s="27">
        <v>991.8</v>
      </c>
      <c r="M66" s="27">
        <v>19284.48</v>
      </c>
      <c r="N66" s="17">
        <f t="shared" si="4"/>
        <v>1</v>
      </c>
      <c r="O66" s="27">
        <v>0</v>
      </c>
      <c r="P66" s="18">
        <f t="shared" si="5"/>
        <v>-11431.04</v>
      </c>
    </row>
    <row r="67" spans="1:16" x14ac:dyDescent="0.3">
      <c r="A67" s="25" t="s">
        <v>143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6" t="s">
        <v>144</v>
      </c>
      <c r="F67" s="27">
        <v>600000</v>
      </c>
      <c r="G67" s="27">
        <v>0</v>
      </c>
      <c r="H67" s="27">
        <v>127068.31</v>
      </c>
      <c r="I67" s="27">
        <v>472931.69</v>
      </c>
      <c r="J67" s="17">
        <f t="shared" si="3"/>
        <v>3.7218696778134532</v>
      </c>
      <c r="K67" s="27">
        <v>482072.05</v>
      </c>
      <c r="L67" s="27">
        <v>9140.36</v>
      </c>
      <c r="M67" s="27">
        <v>472931.69</v>
      </c>
      <c r="N67" s="17">
        <f t="shared" si="4"/>
        <v>1</v>
      </c>
      <c r="O67" s="27">
        <v>0</v>
      </c>
      <c r="P67" s="18">
        <f t="shared" si="5"/>
        <v>345863.38</v>
      </c>
    </row>
    <row r="68" spans="1:16" x14ac:dyDescent="0.3">
      <c r="A68" s="25" t="s">
        <v>145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6" t="s">
        <v>146</v>
      </c>
      <c r="F68" s="27">
        <v>300000</v>
      </c>
      <c r="G68" s="27">
        <v>0</v>
      </c>
      <c r="H68" s="27">
        <v>-164247.06</v>
      </c>
      <c r="I68" s="27">
        <v>464247.06</v>
      </c>
      <c r="J68" s="17">
        <f t="shared" si="3"/>
        <v>-2.8265167120799606</v>
      </c>
      <c r="K68" s="27">
        <v>413952.86</v>
      </c>
      <c r="L68" s="27">
        <v>5744.51</v>
      </c>
      <c r="M68" s="27">
        <v>408208.35</v>
      </c>
      <c r="N68" s="17">
        <f t="shared" si="4"/>
        <v>0.87929119034162539</v>
      </c>
      <c r="O68" s="27">
        <v>56038.71</v>
      </c>
      <c r="P68" s="18">
        <f t="shared" si="5"/>
        <v>628494.12</v>
      </c>
    </row>
    <row r="69" spans="1:16" x14ac:dyDescent="0.3">
      <c r="A69" s="25" t="s">
        <v>147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396</v>
      </c>
      <c r="E69" s="26" t="s">
        <v>148</v>
      </c>
      <c r="F69" s="27">
        <v>1500000</v>
      </c>
      <c r="G69" s="27">
        <v>0</v>
      </c>
      <c r="H69" s="27">
        <v>240322.74</v>
      </c>
      <c r="I69" s="27">
        <v>1259677.26</v>
      </c>
      <c r="J69" s="17">
        <f t="shared" si="3"/>
        <v>5.241606599525289</v>
      </c>
      <c r="K69" s="27">
        <v>1196133.49</v>
      </c>
      <c r="L69" s="27">
        <v>0</v>
      </c>
      <c r="M69" s="27">
        <v>1196133.49</v>
      </c>
      <c r="N69" s="17">
        <f t="shared" si="4"/>
        <v>0.94955551551355299</v>
      </c>
      <c r="O69" s="27">
        <v>63543.77</v>
      </c>
      <c r="P69" s="18">
        <f t="shared" si="5"/>
        <v>1019354.52</v>
      </c>
    </row>
    <row r="70" spans="1:16" x14ac:dyDescent="0.3">
      <c r="A70" s="25" t="s">
        <v>149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397</v>
      </c>
      <c r="E70" s="26" t="s">
        <v>150</v>
      </c>
      <c r="F70" s="27">
        <v>0</v>
      </c>
      <c r="G70" s="27">
        <v>0</v>
      </c>
      <c r="H70" s="27">
        <v>-105050.39</v>
      </c>
      <c r="I70" s="27">
        <v>105050.39</v>
      </c>
      <c r="J70" s="17">
        <f t="shared" si="3"/>
        <v>-1</v>
      </c>
      <c r="K70" s="27">
        <v>105050.39</v>
      </c>
      <c r="L70" s="27">
        <v>0</v>
      </c>
      <c r="M70" s="27">
        <v>105050.39</v>
      </c>
      <c r="N70" s="17">
        <f t="shared" si="4"/>
        <v>1</v>
      </c>
      <c r="O70" s="27">
        <v>0</v>
      </c>
      <c r="P70" s="18">
        <f t="shared" si="5"/>
        <v>210100.78</v>
      </c>
    </row>
    <row r="71" spans="1:16" x14ac:dyDescent="0.3">
      <c r="A71" s="25" t="s">
        <v>151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6" t="s">
        <v>152</v>
      </c>
      <c r="F71" s="27">
        <v>0</v>
      </c>
      <c r="G71" s="27">
        <v>0</v>
      </c>
      <c r="H71" s="27">
        <v>-14457.28</v>
      </c>
      <c r="I71" s="27">
        <v>14457.28</v>
      </c>
      <c r="J71" s="17">
        <f t="shared" ref="J71:J134" si="18">IF(H71=0," ",I71/H71)</f>
        <v>-1</v>
      </c>
      <c r="K71" s="27">
        <v>14457.28</v>
      </c>
      <c r="L71" s="27">
        <v>0</v>
      </c>
      <c r="M71" s="27">
        <v>14457.28</v>
      </c>
      <c r="N71" s="17">
        <f t="shared" ref="N71:N134" si="19">IF(I71=0," ",M71/I71)</f>
        <v>1</v>
      </c>
      <c r="O71" s="27">
        <v>0</v>
      </c>
      <c r="P71" s="18">
        <f t="shared" ref="P71:P134" si="20">I71-H71</f>
        <v>28914.560000000001</v>
      </c>
    </row>
    <row r="72" spans="1:16" x14ac:dyDescent="0.3">
      <c r="A72" s="25" t="s">
        <v>153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6" t="s">
        <v>154</v>
      </c>
      <c r="F72" s="27">
        <v>100000</v>
      </c>
      <c r="G72" s="27">
        <v>0</v>
      </c>
      <c r="H72" s="27">
        <v>-57105.62</v>
      </c>
      <c r="I72" s="27">
        <v>157105.62</v>
      </c>
      <c r="J72" s="17">
        <f t="shared" si="18"/>
        <v>-2.7511411311180929</v>
      </c>
      <c r="K72" s="27">
        <v>158163.44</v>
      </c>
      <c r="L72" s="27">
        <v>1057.82</v>
      </c>
      <c r="M72" s="27">
        <v>157105.62</v>
      </c>
      <c r="N72" s="17">
        <f t="shared" si="19"/>
        <v>1</v>
      </c>
      <c r="O72" s="27">
        <v>0</v>
      </c>
      <c r="P72" s="18">
        <f t="shared" si="20"/>
        <v>214211.24</v>
      </c>
    </row>
    <row r="73" spans="1:16" x14ac:dyDescent="0.3">
      <c r="A73" s="25" t="s">
        <v>155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6" t="s">
        <v>156</v>
      </c>
      <c r="F73" s="27">
        <v>10000</v>
      </c>
      <c r="G73" s="27">
        <v>0</v>
      </c>
      <c r="H73" s="27">
        <v>10000</v>
      </c>
      <c r="I73" s="27">
        <v>0</v>
      </c>
      <c r="J73" s="17">
        <f t="shared" si="18"/>
        <v>0</v>
      </c>
      <c r="K73" s="27">
        <v>0</v>
      </c>
      <c r="L73" s="27">
        <v>0</v>
      </c>
      <c r="M73" s="27">
        <v>0</v>
      </c>
      <c r="N73" s="17" t="str">
        <f t="shared" si="19"/>
        <v xml:space="preserve"> </v>
      </c>
      <c r="O73" s="27">
        <v>0</v>
      </c>
      <c r="P73" s="18">
        <f t="shared" si="20"/>
        <v>-10000</v>
      </c>
    </row>
    <row r="74" spans="1:16" x14ac:dyDescent="0.3">
      <c r="A74" s="25" t="s">
        <v>157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6" t="s">
        <v>158</v>
      </c>
      <c r="F74" s="27">
        <v>0</v>
      </c>
      <c r="G74" s="27">
        <v>0</v>
      </c>
      <c r="H74" s="27">
        <v>-6301.44</v>
      </c>
      <c r="I74" s="27">
        <v>6301.44</v>
      </c>
      <c r="J74" s="17">
        <f t="shared" si="18"/>
        <v>-1</v>
      </c>
      <c r="K74" s="27">
        <v>6301.44</v>
      </c>
      <c r="L74" s="27">
        <v>0</v>
      </c>
      <c r="M74" s="27">
        <v>6301.44</v>
      </c>
      <c r="N74" s="17">
        <f t="shared" si="19"/>
        <v>1</v>
      </c>
      <c r="O74" s="27">
        <v>0</v>
      </c>
      <c r="P74" s="18">
        <f t="shared" si="20"/>
        <v>12602.88</v>
      </c>
    </row>
    <row r="75" spans="1:16" x14ac:dyDescent="0.3">
      <c r="A75" s="25" t="s">
        <v>159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6" t="s">
        <v>160</v>
      </c>
      <c r="F75" s="27">
        <v>20000</v>
      </c>
      <c r="G75" s="27">
        <v>0</v>
      </c>
      <c r="H75" s="27">
        <v>11376.54</v>
      </c>
      <c r="I75" s="27">
        <v>8623.4599999999991</v>
      </c>
      <c r="J75" s="17">
        <f t="shared" si="18"/>
        <v>0.75800375158000577</v>
      </c>
      <c r="K75" s="27">
        <v>4398.08</v>
      </c>
      <c r="L75" s="27">
        <v>0</v>
      </c>
      <c r="M75" s="27">
        <v>4398.08</v>
      </c>
      <c r="N75" s="17">
        <f t="shared" si="19"/>
        <v>0.51001338209952851</v>
      </c>
      <c r="O75" s="27">
        <v>4225.38</v>
      </c>
      <c r="P75" s="18">
        <f t="shared" si="20"/>
        <v>-2753.0800000000017</v>
      </c>
    </row>
    <row r="76" spans="1:16" x14ac:dyDescent="0.3">
      <c r="A76" s="25" t="s">
        <v>161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6" t="s">
        <v>162</v>
      </c>
      <c r="F76" s="27">
        <v>500</v>
      </c>
      <c r="G76" s="27">
        <v>0</v>
      </c>
      <c r="H76" s="27">
        <v>175</v>
      </c>
      <c r="I76" s="27">
        <v>325</v>
      </c>
      <c r="J76" s="17">
        <f t="shared" si="18"/>
        <v>1.8571428571428572</v>
      </c>
      <c r="K76" s="27">
        <v>0</v>
      </c>
      <c r="L76" s="27">
        <v>0</v>
      </c>
      <c r="M76" s="27">
        <v>0</v>
      </c>
      <c r="N76" s="17">
        <f t="shared" si="19"/>
        <v>0</v>
      </c>
      <c r="O76" s="27">
        <v>325</v>
      </c>
      <c r="P76" s="18">
        <f t="shared" si="20"/>
        <v>150</v>
      </c>
    </row>
    <row r="77" spans="1:16" x14ac:dyDescent="0.3">
      <c r="A77" s="25" t="s">
        <v>163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6" t="s">
        <v>164</v>
      </c>
      <c r="F77" s="27">
        <v>76441000</v>
      </c>
      <c r="G77" s="27">
        <v>0</v>
      </c>
      <c r="H77" s="27">
        <v>19320280.890000001</v>
      </c>
      <c r="I77" s="27">
        <v>57120719.109999999</v>
      </c>
      <c r="J77" s="17">
        <f t="shared" si="18"/>
        <v>2.9565159758916941</v>
      </c>
      <c r="K77" s="27">
        <v>51547299.149999999</v>
      </c>
      <c r="L77" s="27">
        <v>650004.72</v>
      </c>
      <c r="M77" s="27">
        <v>50897294.43</v>
      </c>
      <c r="N77" s="17">
        <f t="shared" si="19"/>
        <v>0.89104785834339262</v>
      </c>
      <c r="O77" s="27">
        <v>6223424.6799999997</v>
      </c>
      <c r="P77" s="18">
        <f t="shared" si="20"/>
        <v>37800438.219999999</v>
      </c>
    </row>
    <row r="78" spans="1:16" x14ac:dyDescent="0.3">
      <c r="A78" s="25" t="s">
        <v>165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6" t="s">
        <v>166</v>
      </c>
      <c r="F78" s="27">
        <v>1500000</v>
      </c>
      <c r="G78" s="27">
        <v>5832996.3499999996</v>
      </c>
      <c r="H78" s="27">
        <v>1500000</v>
      </c>
      <c r="I78" s="27">
        <v>5832996.3499999996</v>
      </c>
      <c r="J78" s="17">
        <f t="shared" si="18"/>
        <v>3.888664233333333</v>
      </c>
      <c r="K78" s="27">
        <v>5832996.3499999996</v>
      </c>
      <c r="L78" s="27">
        <v>0</v>
      </c>
      <c r="M78" s="27">
        <v>5832996.3499999996</v>
      </c>
      <c r="N78" s="17">
        <f t="shared" si="19"/>
        <v>1</v>
      </c>
      <c r="O78" s="27">
        <v>0</v>
      </c>
      <c r="P78" s="18">
        <f t="shared" si="20"/>
        <v>4332996.3499999996</v>
      </c>
    </row>
    <row r="79" spans="1:16" x14ac:dyDescent="0.3">
      <c r="A79" s="25" t="s">
        <v>167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6" t="s">
        <v>168</v>
      </c>
      <c r="F79" s="27">
        <v>0</v>
      </c>
      <c r="G79" s="27">
        <v>56687.22</v>
      </c>
      <c r="H79" s="27">
        <v>0</v>
      </c>
      <c r="I79" s="27">
        <v>56687.22</v>
      </c>
      <c r="J79" s="17" t="str">
        <f t="shared" si="18"/>
        <v xml:space="preserve"> </v>
      </c>
      <c r="K79" s="27">
        <v>56687.22</v>
      </c>
      <c r="L79" s="27">
        <v>0</v>
      </c>
      <c r="M79" s="27">
        <v>56687.22</v>
      </c>
      <c r="N79" s="17">
        <f t="shared" si="19"/>
        <v>1</v>
      </c>
      <c r="O79" s="27">
        <v>0</v>
      </c>
      <c r="P79" s="18">
        <f t="shared" si="20"/>
        <v>56687.22</v>
      </c>
    </row>
    <row r="80" spans="1:16" x14ac:dyDescent="0.3">
      <c r="A80" s="25" t="s">
        <v>169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6" t="s">
        <v>170</v>
      </c>
      <c r="F80" s="27">
        <v>34000</v>
      </c>
      <c r="G80" s="27">
        <v>0</v>
      </c>
      <c r="H80" s="27">
        <v>34000</v>
      </c>
      <c r="I80" s="27">
        <v>0</v>
      </c>
      <c r="J80" s="17">
        <f t="shared" si="18"/>
        <v>0</v>
      </c>
      <c r="K80" s="27">
        <v>0</v>
      </c>
      <c r="L80" s="27">
        <v>0</v>
      </c>
      <c r="M80" s="27">
        <v>0</v>
      </c>
      <c r="N80" s="17" t="str">
        <f t="shared" si="19"/>
        <v xml:space="preserve"> </v>
      </c>
      <c r="O80" s="27">
        <v>0</v>
      </c>
      <c r="P80" s="18">
        <f t="shared" si="20"/>
        <v>-34000</v>
      </c>
    </row>
    <row r="81" spans="1:16" x14ac:dyDescent="0.3">
      <c r="A81" s="25" t="s">
        <v>171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421</v>
      </c>
      <c r="E81" s="26" t="s">
        <v>172</v>
      </c>
      <c r="F81" s="27">
        <v>0</v>
      </c>
      <c r="G81" s="27">
        <v>0</v>
      </c>
      <c r="H81" s="27">
        <v>-3418.36</v>
      </c>
      <c r="I81" s="27">
        <v>3418.36</v>
      </c>
      <c r="J81" s="17">
        <f t="shared" si="18"/>
        <v>-1</v>
      </c>
      <c r="K81" s="27">
        <v>3418.36</v>
      </c>
      <c r="L81" s="27">
        <v>0</v>
      </c>
      <c r="M81" s="27">
        <v>3418.36</v>
      </c>
      <c r="N81" s="17">
        <f t="shared" si="19"/>
        <v>1</v>
      </c>
      <c r="O81" s="27">
        <v>0</v>
      </c>
      <c r="P81" s="18">
        <f t="shared" si="20"/>
        <v>6836.72</v>
      </c>
    </row>
    <row r="82" spans="1:16" x14ac:dyDescent="0.3">
      <c r="A82" s="25" t="s">
        <v>173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422</v>
      </c>
      <c r="E82" s="26" t="s">
        <v>174</v>
      </c>
      <c r="F82" s="27">
        <v>0</v>
      </c>
      <c r="G82" s="27">
        <v>5000</v>
      </c>
      <c r="H82" s="27">
        <v>1250</v>
      </c>
      <c r="I82" s="27">
        <v>3750</v>
      </c>
      <c r="J82" s="17">
        <f t="shared" si="18"/>
        <v>3</v>
      </c>
      <c r="K82" s="27">
        <v>3750</v>
      </c>
      <c r="L82" s="27">
        <v>0</v>
      </c>
      <c r="M82" s="27">
        <v>3750</v>
      </c>
      <c r="N82" s="17">
        <f t="shared" si="19"/>
        <v>1</v>
      </c>
      <c r="O82" s="27">
        <v>0</v>
      </c>
      <c r="P82" s="18">
        <f t="shared" si="20"/>
        <v>2500</v>
      </c>
    </row>
    <row r="83" spans="1:16" x14ac:dyDescent="0.3">
      <c r="A83" s="25" t="s">
        <v>175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6" t="s">
        <v>176</v>
      </c>
      <c r="F83" s="27">
        <v>5571085</v>
      </c>
      <c r="G83" s="27">
        <v>1421940</v>
      </c>
      <c r="H83" s="27">
        <v>776899.88</v>
      </c>
      <c r="I83" s="27">
        <v>6216125.1200000001</v>
      </c>
      <c r="J83" s="17">
        <f t="shared" si="18"/>
        <v>8.0011920197490571</v>
      </c>
      <c r="K83" s="27">
        <v>6216125.1200000001</v>
      </c>
      <c r="L83" s="27">
        <v>0</v>
      </c>
      <c r="M83" s="27">
        <v>6216125.1200000001</v>
      </c>
      <c r="N83" s="17">
        <f t="shared" si="19"/>
        <v>1</v>
      </c>
      <c r="O83" s="27">
        <v>0</v>
      </c>
      <c r="P83" s="18">
        <f t="shared" si="20"/>
        <v>5439225.2400000002</v>
      </c>
    </row>
    <row r="84" spans="1:16" x14ac:dyDescent="0.3">
      <c r="A84" s="25" t="s">
        <v>177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6" t="s">
        <v>178</v>
      </c>
      <c r="F84" s="27">
        <v>128700</v>
      </c>
      <c r="G84" s="27">
        <v>62668.6</v>
      </c>
      <c r="H84" s="27">
        <v>83788.34</v>
      </c>
      <c r="I84" s="27">
        <v>107580.26</v>
      </c>
      <c r="J84" s="17">
        <f t="shared" si="18"/>
        <v>1.2839526358918198</v>
      </c>
      <c r="K84" s="27">
        <v>107580.26</v>
      </c>
      <c r="L84" s="27">
        <v>0</v>
      </c>
      <c r="M84" s="27">
        <v>107580.26</v>
      </c>
      <c r="N84" s="17">
        <f t="shared" si="19"/>
        <v>1</v>
      </c>
      <c r="O84" s="27">
        <v>0</v>
      </c>
      <c r="P84" s="18">
        <f t="shared" si="20"/>
        <v>23791.919999999998</v>
      </c>
    </row>
    <row r="85" spans="1:16" x14ac:dyDescent="0.3">
      <c r="A85" s="25" t="s">
        <v>179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6" t="s">
        <v>180</v>
      </c>
      <c r="F85" s="27">
        <v>2602732</v>
      </c>
      <c r="G85" s="27">
        <v>254856.66</v>
      </c>
      <c r="H85" s="27">
        <v>1259215.1299999999</v>
      </c>
      <c r="I85" s="27">
        <v>1598373.53</v>
      </c>
      <c r="J85" s="17">
        <f t="shared" si="18"/>
        <v>1.26934110933054</v>
      </c>
      <c r="K85" s="27">
        <v>1598373.53</v>
      </c>
      <c r="L85" s="27">
        <v>0</v>
      </c>
      <c r="M85" s="27">
        <v>1598373.53</v>
      </c>
      <c r="N85" s="17">
        <f t="shared" si="19"/>
        <v>1</v>
      </c>
      <c r="O85" s="27">
        <v>0</v>
      </c>
      <c r="P85" s="18">
        <f t="shared" si="20"/>
        <v>339158.40000000014</v>
      </c>
    </row>
    <row r="86" spans="1:16" x14ac:dyDescent="0.3">
      <c r="A86" s="25" t="s">
        <v>181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6" t="s">
        <v>182</v>
      </c>
      <c r="F86" s="27">
        <v>498487</v>
      </c>
      <c r="G86" s="27">
        <v>50509.61</v>
      </c>
      <c r="H86" s="27">
        <v>420613.61</v>
      </c>
      <c r="I86" s="27">
        <v>128383</v>
      </c>
      <c r="J86" s="17">
        <f t="shared" si="18"/>
        <v>0.30522787886012531</v>
      </c>
      <c r="K86" s="27">
        <v>128383</v>
      </c>
      <c r="L86" s="27">
        <v>0</v>
      </c>
      <c r="M86" s="27">
        <v>128383</v>
      </c>
      <c r="N86" s="17">
        <f t="shared" si="19"/>
        <v>1</v>
      </c>
      <c r="O86" s="27">
        <v>0</v>
      </c>
      <c r="P86" s="18">
        <f t="shared" si="20"/>
        <v>-292230.61</v>
      </c>
    </row>
    <row r="87" spans="1:16" x14ac:dyDescent="0.3">
      <c r="A87" s="25" t="s">
        <v>183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6" t="s">
        <v>184</v>
      </c>
      <c r="F87" s="27">
        <v>3000</v>
      </c>
      <c r="G87" s="27">
        <v>35500</v>
      </c>
      <c r="H87" s="27">
        <v>20750</v>
      </c>
      <c r="I87" s="27">
        <v>17750</v>
      </c>
      <c r="J87" s="17">
        <f t="shared" si="18"/>
        <v>0.85542168674698793</v>
      </c>
      <c r="K87" s="27">
        <v>17750</v>
      </c>
      <c r="L87" s="27">
        <v>0</v>
      </c>
      <c r="M87" s="27">
        <v>17750</v>
      </c>
      <c r="N87" s="17">
        <f t="shared" si="19"/>
        <v>1</v>
      </c>
      <c r="O87" s="27">
        <v>0</v>
      </c>
      <c r="P87" s="18">
        <f t="shared" si="20"/>
        <v>-3000</v>
      </c>
    </row>
    <row r="88" spans="1:16" x14ac:dyDescent="0.3">
      <c r="A88" s="25" t="s">
        <v>185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6" t="s">
        <v>186</v>
      </c>
      <c r="F88" s="27">
        <v>533258</v>
      </c>
      <c r="G88" s="27">
        <v>83733.17</v>
      </c>
      <c r="H88" s="27">
        <v>83733.17</v>
      </c>
      <c r="I88" s="27">
        <v>533258</v>
      </c>
      <c r="J88" s="17">
        <f t="shared" si="18"/>
        <v>6.3685394927720997</v>
      </c>
      <c r="K88" s="27">
        <v>533258</v>
      </c>
      <c r="L88" s="27">
        <v>0</v>
      </c>
      <c r="M88" s="27">
        <v>533258</v>
      </c>
      <c r="N88" s="17">
        <f t="shared" si="19"/>
        <v>1</v>
      </c>
      <c r="O88" s="27">
        <v>0</v>
      </c>
      <c r="P88" s="18">
        <f t="shared" si="20"/>
        <v>449524.83</v>
      </c>
    </row>
    <row r="89" spans="1:16" x14ac:dyDescent="0.3">
      <c r="A89" s="25" t="s">
        <v>187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6" t="s">
        <v>188</v>
      </c>
      <c r="F89" s="27">
        <v>1374</v>
      </c>
      <c r="G89" s="27">
        <v>0</v>
      </c>
      <c r="H89" s="27">
        <v>1374</v>
      </c>
      <c r="I89" s="27">
        <v>0</v>
      </c>
      <c r="J89" s="17">
        <f t="shared" si="18"/>
        <v>0</v>
      </c>
      <c r="K89" s="27">
        <v>0</v>
      </c>
      <c r="L89" s="27">
        <v>0</v>
      </c>
      <c r="M89" s="27">
        <v>0</v>
      </c>
      <c r="N89" s="17" t="str">
        <f t="shared" si="19"/>
        <v xml:space="preserve"> </v>
      </c>
      <c r="O89" s="27">
        <v>0</v>
      </c>
      <c r="P89" s="18">
        <f t="shared" si="20"/>
        <v>-1374</v>
      </c>
    </row>
    <row r="90" spans="1:16" x14ac:dyDescent="0.3">
      <c r="A90" s="25" t="s">
        <v>189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6" t="s">
        <v>190</v>
      </c>
      <c r="F90" s="27">
        <v>9750</v>
      </c>
      <c r="G90" s="27">
        <v>0</v>
      </c>
      <c r="H90" s="27">
        <v>9750</v>
      </c>
      <c r="I90" s="27">
        <v>0</v>
      </c>
      <c r="J90" s="17">
        <f t="shared" si="18"/>
        <v>0</v>
      </c>
      <c r="K90" s="27">
        <v>0</v>
      </c>
      <c r="L90" s="27">
        <v>0</v>
      </c>
      <c r="M90" s="27">
        <v>0</v>
      </c>
      <c r="N90" s="17" t="str">
        <f t="shared" si="19"/>
        <v xml:space="preserve"> </v>
      </c>
      <c r="O90" s="27">
        <v>0</v>
      </c>
      <c r="P90" s="18">
        <f t="shared" si="20"/>
        <v>-9750</v>
      </c>
    </row>
    <row r="91" spans="1:16" x14ac:dyDescent="0.3">
      <c r="A91" s="25" t="s">
        <v>191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6" t="s">
        <v>192</v>
      </c>
      <c r="F91" s="27">
        <v>88000</v>
      </c>
      <c r="G91" s="27">
        <v>0</v>
      </c>
      <c r="H91" s="27">
        <v>0</v>
      </c>
      <c r="I91" s="27">
        <v>88000</v>
      </c>
      <c r="J91" s="17" t="str">
        <f t="shared" si="18"/>
        <v xml:space="preserve"> </v>
      </c>
      <c r="K91" s="27">
        <v>88000</v>
      </c>
      <c r="L91" s="27">
        <v>0</v>
      </c>
      <c r="M91" s="27">
        <v>88000</v>
      </c>
      <c r="N91" s="17">
        <f t="shared" si="19"/>
        <v>1</v>
      </c>
      <c r="O91" s="27">
        <v>0</v>
      </c>
      <c r="P91" s="18">
        <f t="shared" si="20"/>
        <v>88000</v>
      </c>
    </row>
    <row r="92" spans="1:16" x14ac:dyDescent="0.3">
      <c r="A92" s="25" t="s">
        <v>193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6" t="s">
        <v>194</v>
      </c>
      <c r="F92" s="27">
        <v>810233</v>
      </c>
      <c r="G92" s="27">
        <v>140000</v>
      </c>
      <c r="H92" s="27">
        <v>140000</v>
      </c>
      <c r="I92" s="27">
        <v>810233</v>
      </c>
      <c r="J92" s="17">
        <f t="shared" si="18"/>
        <v>5.7873785714285715</v>
      </c>
      <c r="K92" s="27">
        <v>810233</v>
      </c>
      <c r="L92" s="27">
        <v>0</v>
      </c>
      <c r="M92" s="27">
        <v>810233</v>
      </c>
      <c r="N92" s="17">
        <f t="shared" si="19"/>
        <v>1</v>
      </c>
      <c r="O92" s="27">
        <v>0</v>
      </c>
      <c r="P92" s="18">
        <f t="shared" si="20"/>
        <v>670233</v>
      </c>
    </row>
    <row r="93" spans="1:16" x14ac:dyDescent="0.3">
      <c r="A93" s="25" t="s">
        <v>195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6" t="s">
        <v>196</v>
      </c>
      <c r="F93" s="27">
        <v>0</v>
      </c>
      <c r="G93" s="27">
        <v>364572</v>
      </c>
      <c r="H93" s="27">
        <v>0</v>
      </c>
      <c r="I93" s="27">
        <v>364572</v>
      </c>
      <c r="J93" s="17" t="str">
        <f t="shared" si="18"/>
        <v xml:space="preserve"> </v>
      </c>
      <c r="K93" s="27">
        <v>364572</v>
      </c>
      <c r="L93" s="27">
        <v>0</v>
      </c>
      <c r="M93" s="27">
        <v>364572</v>
      </c>
      <c r="N93" s="17">
        <f t="shared" si="19"/>
        <v>1</v>
      </c>
      <c r="O93" s="27">
        <v>0</v>
      </c>
      <c r="P93" s="18">
        <f t="shared" si="20"/>
        <v>364572</v>
      </c>
    </row>
    <row r="94" spans="1:16" x14ac:dyDescent="0.3">
      <c r="A94" s="25" t="s">
        <v>197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6" t="s">
        <v>198</v>
      </c>
      <c r="F94" s="27">
        <v>167198</v>
      </c>
      <c r="G94" s="27">
        <v>0</v>
      </c>
      <c r="H94" s="27">
        <v>12042.14</v>
      </c>
      <c r="I94" s="27">
        <v>155155.85999999999</v>
      </c>
      <c r="J94" s="17">
        <f t="shared" si="18"/>
        <v>12.884409249518773</v>
      </c>
      <c r="K94" s="27">
        <v>155155.85999999999</v>
      </c>
      <c r="L94" s="27">
        <v>0</v>
      </c>
      <c r="M94" s="27">
        <v>155155.85999999999</v>
      </c>
      <c r="N94" s="17">
        <f t="shared" si="19"/>
        <v>1</v>
      </c>
      <c r="O94" s="27">
        <v>0</v>
      </c>
      <c r="P94" s="18">
        <f t="shared" si="20"/>
        <v>143113.71999999997</v>
      </c>
    </row>
    <row r="95" spans="1:16" x14ac:dyDescent="0.3">
      <c r="A95" s="25" t="s">
        <v>199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6" t="s">
        <v>200</v>
      </c>
      <c r="F95" s="27">
        <v>216378</v>
      </c>
      <c r="G95" s="27">
        <v>72310.12</v>
      </c>
      <c r="H95" s="27">
        <v>72320.12</v>
      </c>
      <c r="I95" s="27">
        <v>216368</v>
      </c>
      <c r="J95" s="17">
        <f t="shared" si="18"/>
        <v>2.991809195006867</v>
      </c>
      <c r="K95" s="27">
        <v>216368</v>
      </c>
      <c r="L95" s="27">
        <v>0</v>
      </c>
      <c r="M95" s="27">
        <v>216368</v>
      </c>
      <c r="N95" s="17">
        <f t="shared" si="19"/>
        <v>1</v>
      </c>
      <c r="O95" s="27">
        <v>0</v>
      </c>
      <c r="P95" s="18">
        <f t="shared" si="20"/>
        <v>144047.88</v>
      </c>
    </row>
    <row r="96" spans="1:16" x14ac:dyDescent="0.3">
      <c r="A96" s="25" t="s">
        <v>201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6" t="s">
        <v>202</v>
      </c>
      <c r="F96" s="27">
        <v>10500</v>
      </c>
      <c r="G96" s="27">
        <v>0</v>
      </c>
      <c r="H96" s="27">
        <v>0</v>
      </c>
      <c r="I96" s="27">
        <v>10500</v>
      </c>
      <c r="J96" s="17" t="str">
        <f t="shared" si="18"/>
        <v xml:space="preserve"> </v>
      </c>
      <c r="K96" s="27">
        <v>10500</v>
      </c>
      <c r="L96" s="27">
        <v>0</v>
      </c>
      <c r="M96" s="27">
        <v>10500</v>
      </c>
      <c r="N96" s="17">
        <f t="shared" si="19"/>
        <v>1</v>
      </c>
      <c r="O96" s="27">
        <v>0</v>
      </c>
      <c r="P96" s="18">
        <f t="shared" si="20"/>
        <v>10500</v>
      </c>
    </row>
    <row r="97" spans="1:16" x14ac:dyDescent="0.3">
      <c r="A97" s="25" t="s">
        <v>203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6" t="s">
        <v>204</v>
      </c>
      <c r="F97" s="27">
        <v>0</v>
      </c>
      <c r="G97" s="27">
        <v>48000</v>
      </c>
      <c r="H97" s="27">
        <v>0</v>
      </c>
      <c r="I97" s="27">
        <v>48000</v>
      </c>
      <c r="J97" s="17" t="str">
        <f t="shared" si="18"/>
        <v xml:space="preserve"> </v>
      </c>
      <c r="K97" s="27">
        <v>48000</v>
      </c>
      <c r="L97" s="27">
        <v>0</v>
      </c>
      <c r="M97" s="27">
        <v>48000</v>
      </c>
      <c r="N97" s="17">
        <f t="shared" si="19"/>
        <v>1</v>
      </c>
      <c r="O97" s="27">
        <v>0</v>
      </c>
      <c r="P97" s="18">
        <f t="shared" si="20"/>
        <v>48000</v>
      </c>
    </row>
    <row r="98" spans="1:16" x14ac:dyDescent="0.3">
      <c r="A98" s="25" t="s">
        <v>205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6" t="s">
        <v>206</v>
      </c>
      <c r="F98" s="27">
        <v>0</v>
      </c>
      <c r="G98" s="27">
        <v>0</v>
      </c>
      <c r="H98" s="27">
        <v>0</v>
      </c>
      <c r="I98" s="27">
        <v>0</v>
      </c>
      <c r="J98" s="17" t="str">
        <f t="shared" si="18"/>
        <v xml:space="preserve"> </v>
      </c>
      <c r="K98" s="27">
        <v>0</v>
      </c>
      <c r="L98" s="27">
        <v>0</v>
      </c>
      <c r="M98" s="27">
        <v>0</v>
      </c>
      <c r="N98" s="17" t="str">
        <f t="shared" si="19"/>
        <v xml:space="preserve"> </v>
      </c>
      <c r="O98" s="27">
        <v>0</v>
      </c>
      <c r="P98" s="18">
        <f t="shared" si="20"/>
        <v>0</v>
      </c>
    </row>
    <row r="99" spans="1:16" x14ac:dyDescent="0.3">
      <c r="A99" s="25" t="s">
        <v>207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6" t="s">
        <v>208</v>
      </c>
      <c r="F99" s="27">
        <v>41540</v>
      </c>
      <c r="G99" s="27">
        <v>21935.63</v>
      </c>
      <c r="H99" s="27">
        <v>24955.040000000001</v>
      </c>
      <c r="I99" s="27">
        <v>38520.589999999997</v>
      </c>
      <c r="J99" s="17">
        <f t="shared" si="18"/>
        <v>1.5435996095377926</v>
      </c>
      <c r="K99" s="27">
        <v>38520.589999999997</v>
      </c>
      <c r="L99" s="27">
        <v>0</v>
      </c>
      <c r="M99" s="27">
        <v>38520.589999999997</v>
      </c>
      <c r="N99" s="17">
        <f t="shared" si="19"/>
        <v>1</v>
      </c>
      <c r="O99" s="27">
        <v>0</v>
      </c>
      <c r="P99" s="18">
        <f t="shared" si="20"/>
        <v>13565.549999999996</v>
      </c>
    </row>
    <row r="100" spans="1:16" x14ac:dyDescent="0.3">
      <c r="A100" s="25" t="s">
        <v>209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6" t="s">
        <v>210</v>
      </c>
      <c r="F100" s="27">
        <v>0</v>
      </c>
      <c r="G100" s="27">
        <v>0</v>
      </c>
      <c r="H100" s="27">
        <v>-138000</v>
      </c>
      <c r="I100" s="27">
        <v>138000</v>
      </c>
      <c r="J100" s="17">
        <f t="shared" si="18"/>
        <v>-1</v>
      </c>
      <c r="K100" s="27">
        <v>138000</v>
      </c>
      <c r="L100" s="27">
        <v>0</v>
      </c>
      <c r="M100" s="27">
        <v>138000</v>
      </c>
      <c r="N100" s="17">
        <f t="shared" si="19"/>
        <v>1</v>
      </c>
      <c r="O100" s="27">
        <v>0</v>
      </c>
      <c r="P100" s="18">
        <f t="shared" si="20"/>
        <v>276000</v>
      </c>
    </row>
    <row r="101" spans="1:16" x14ac:dyDescent="0.3">
      <c r="A101" s="25" t="s">
        <v>211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6" t="s">
        <v>212</v>
      </c>
      <c r="F101" s="27">
        <v>189400</v>
      </c>
      <c r="G101" s="27">
        <v>0</v>
      </c>
      <c r="H101" s="27">
        <v>93170.69</v>
      </c>
      <c r="I101" s="27">
        <v>96229.31</v>
      </c>
      <c r="J101" s="17">
        <f t="shared" si="18"/>
        <v>1.032828135114165</v>
      </c>
      <c r="K101" s="27">
        <v>96229.31</v>
      </c>
      <c r="L101" s="27">
        <v>0</v>
      </c>
      <c r="M101" s="27">
        <v>96229.31</v>
      </c>
      <c r="N101" s="17">
        <f t="shared" si="19"/>
        <v>1</v>
      </c>
      <c r="O101" s="27">
        <v>0</v>
      </c>
      <c r="P101" s="18">
        <f t="shared" si="20"/>
        <v>3058.6199999999953</v>
      </c>
    </row>
    <row r="102" spans="1:16" x14ac:dyDescent="0.3">
      <c r="A102" s="25" t="s">
        <v>213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6" t="s">
        <v>214</v>
      </c>
      <c r="F102" s="27">
        <v>1472655</v>
      </c>
      <c r="G102" s="27">
        <v>0</v>
      </c>
      <c r="H102" s="27">
        <v>711225.56</v>
      </c>
      <c r="I102" s="27">
        <v>761429.44</v>
      </c>
      <c r="J102" s="17">
        <f t="shared" si="18"/>
        <v>1.0705878455774283</v>
      </c>
      <c r="K102" s="27">
        <v>761429.44</v>
      </c>
      <c r="L102" s="27">
        <v>0</v>
      </c>
      <c r="M102" s="27">
        <v>761429.44</v>
      </c>
      <c r="N102" s="17">
        <f t="shared" si="19"/>
        <v>1</v>
      </c>
      <c r="O102" s="27">
        <v>0</v>
      </c>
      <c r="P102" s="18">
        <f t="shared" si="20"/>
        <v>50203.879999999888</v>
      </c>
    </row>
    <row r="103" spans="1:16" x14ac:dyDescent="0.3">
      <c r="A103" s="25" t="s">
        <v>215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6" t="s">
        <v>216</v>
      </c>
      <c r="F103" s="27">
        <v>901330</v>
      </c>
      <c r="G103" s="27">
        <v>0</v>
      </c>
      <c r="H103" s="27">
        <v>587440.43999999994</v>
      </c>
      <c r="I103" s="27">
        <v>313889.56</v>
      </c>
      <c r="J103" s="17">
        <f t="shared" si="18"/>
        <v>0.53433427225405183</v>
      </c>
      <c r="K103" s="27">
        <v>313889.56</v>
      </c>
      <c r="L103" s="27">
        <v>0</v>
      </c>
      <c r="M103" s="27">
        <v>313889.56</v>
      </c>
      <c r="N103" s="17">
        <f t="shared" si="19"/>
        <v>1</v>
      </c>
      <c r="O103" s="27">
        <v>0</v>
      </c>
      <c r="P103" s="18">
        <f t="shared" si="20"/>
        <v>-273550.87999999995</v>
      </c>
    </row>
    <row r="104" spans="1:16" x14ac:dyDescent="0.3">
      <c r="A104" s="25" t="s">
        <v>217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6" t="s">
        <v>218</v>
      </c>
      <c r="F104" s="27">
        <v>1358855</v>
      </c>
      <c r="G104" s="27">
        <v>0</v>
      </c>
      <c r="H104" s="27">
        <v>1358855</v>
      </c>
      <c r="I104" s="27">
        <v>0</v>
      </c>
      <c r="J104" s="17">
        <f t="shared" si="18"/>
        <v>0</v>
      </c>
      <c r="K104" s="27">
        <v>0</v>
      </c>
      <c r="L104" s="27">
        <v>0</v>
      </c>
      <c r="M104" s="27">
        <v>0</v>
      </c>
      <c r="N104" s="17" t="str">
        <f t="shared" si="19"/>
        <v xml:space="preserve"> </v>
      </c>
      <c r="O104" s="27">
        <v>0</v>
      </c>
      <c r="P104" s="18">
        <f t="shared" si="20"/>
        <v>-1358855</v>
      </c>
    </row>
    <row r="105" spans="1:16" x14ac:dyDescent="0.3">
      <c r="A105" s="25" t="s">
        <v>219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6" t="s">
        <v>220</v>
      </c>
      <c r="F105" s="27">
        <v>0</v>
      </c>
      <c r="G105" s="27">
        <v>0</v>
      </c>
      <c r="H105" s="27">
        <v>-5513.47</v>
      </c>
      <c r="I105" s="27">
        <v>5513.47</v>
      </c>
      <c r="J105" s="17">
        <f t="shared" si="18"/>
        <v>-1</v>
      </c>
      <c r="K105" s="27">
        <v>5513.47</v>
      </c>
      <c r="L105" s="27">
        <v>0</v>
      </c>
      <c r="M105" s="27">
        <v>5513.47</v>
      </c>
      <c r="N105" s="17">
        <f t="shared" si="19"/>
        <v>1</v>
      </c>
      <c r="O105" s="27">
        <v>0</v>
      </c>
      <c r="P105" s="18">
        <f t="shared" si="20"/>
        <v>11026.94</v>
      </c>
    </row>
    <row r="106" spans="1:16" x14ac:dyDescent="0.3">
      <c r="A106" s="25" t="s">
        <v>221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6" t="s">
        <v>222</v>
      </c>
      <c r="F106" s="27">
        <v>0</v>
      </c>
      <c r="G106" s="27">
        <v>0</v>
      </c>
      <c r="H106" s="27">
        <v>-62739.6</v>
      </c>
      <c r="I106" s="27">
        <v>62739.6</v>
      </c>
      <c r="J106" s="17">
        <f t="shared" si="18"/>
        <v>-1</v>
      </c>
      <c r="K106" s="27">
        <v>62739.6</v>
      </c>
      <c r="L106" s="27">
        <v>0</v>
      </c>
      <c r="M106" s="27">
        <v>62739.6</v>
      </c>
      <c r="N106" s="17">
        <f t="shared" si="19"/>
        <v>1</v>
      </c>
      <c r="O106" s="27">
        <v>0</v>
      </c>
      <c r="P106" s="18">
        <f t="shared" si="20"/>
        <v>125479.2</v>
      </c>
    </row>
    <row r="107" spans="1:16" x14ac:dyDescent="0.3">
      <c r="A107" s="25" t="s">
        <v>223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6" t="s">
        <v>224</v>
      </c>
      <c r="F107" s="27">
        <v>100000</v>
      </c>
      <c r="G107" s="27">
        <v>0</v>
      </c>
      <c r="H107" s="27">
        <v>100000</v>
      </c>
      <c r="I107" s="27">
        <v>0</v>
      </c>
      <c r="J107" s="17">
        <f t="shared" si="18"/>
        <v>0</v>
      </c>
      <c r="K107" s="27">
        <v>0</v>
      </c>
      <c r="L107" s="27">
        <v>0</v>
      </c>
      <c r="M107" s="27">
        <v>0</v>
      </c>
      <c r="N107" s="17" t="str">
        <f t="shared" si="19"/>
        <v xml:space="preserve"> </v>
      </c>
      <c r="O107" s="27">
        <v>0</v>
      </c>
      <c r="P107" s="18">
        <f t="shared" si="20"/>
        <v>-100000</v>
      </c>
    </row>
    <row r="108" spans="1:16" x14ac:dyDescent="0.3">
      <c r="A108" s="25" t="s">
        <v>225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6" t="s">
        <v>226</v>
      </c>
      <c r="F108" s="27">
        <v>0</v>
      </c>
      <c r="G108" s="27">
        <v>0</v>
      </c>
      <c r="H108" s="27">
        <v>0</v>
      </c>
      <c r="I108" s="27">
        <v>0</v>
      </c>
      <c r="J108" s="17" t="str">
        <f t="shared" si="18"/>
        <v xml:space="preserve"> </v>
      </c>
      <c r="K108" s="27">
        <v>0</v>
      </c>
      <c r="L108" s="27">
        <v>0</v>
      </c>
      <c r="M108" s="27">
        <v>0</v>
      </c>
      <c r="N108" s="17" t="str">
        <f t="shared" si="19"/>
        <v xml:space="preserve"> </v>
      </c>
      <c r="O108" s="27">
        <v>0</v>
      </c>
      <c r="P108" s="18">
        <f t="shared" si="20"/>
        <v>0</v>
      </c>
    </row>
    <row r="109" spans="1:16" x14ac:dyDescent="0.3">
      <c r="A109" s="25" t="s">
        <v>227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6" t="s">
        <v>228</v>
      </c>
      <c r="F109" s="27">
        <v>40000</v>
      </c>
      <c r="G109" s="27">
        <v>0</v>
      </c>
      <c r="H109" s="27">
        <v>40000</v>
      </c>
      <c r="I109" s="27">
        <v>0</v>
      </c>
      <c r="J109" s="17">
        <f t="shared" si="18"/>
        <v>0</v>
      </c>
      <c r="K109" s="27">
        <v>0</v>
      </c>
      <c r="L109" s="27">
        <v>0</v>
      </c>
      <c r="M109" s="27">
        <v>0</v>
      </c>
      <c r="N109" s="17" t="str">
        <f t="shared" si="19"/>
        <v xml:space="preserve"> </v>
      </c>
      <c r="O109" s="27">
        <v>0</v>
      </c>
      <c r="P109" s="18">
        <f t="shared" si="20"/>
        <v>-40000</v>
      </c>
    </row>
    <row r="110" spans="1:16" x14ac:dyDescent="0.3">
      <c r="A110" s="25" t="s">
        <v>229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6" t="s">
        <v>230</v>
      </c>
      <c r="F110" s="27">
        <v>0</v>
      </c>
      <c r="G110" s="27">
        <v>0</v>
      </c>
      <c r="H110" s="27">
        <v>-59748.63</v>
      </c>
      <c r="I110" s="27">
        <v>59748.63</v>
      </c>
      <c r="J110" s="17">
        <f t="shared" si="18"/>
        <v>-1</v>
      </c>
      <c r="K110" s="27">
        <v>59748.63</v>
      </c>
      <c r="L110" s="27">
        <v>0</v>
      </c>
      <c r="M110" s="27">
        <v>59748.63</v>
      </c>
      <c r="N110" s="17">
        <f t="shared" si="19"/>
        <v>1</v>
      </c>
      <c r="O110" s="27">
        <v>0</v>
      </c>
      <c r="P110" s="18">
        <f t="shared" si="20"/>
        <v>119497.26</v>
      </c>
    </row>
    <row r="111" spans="1:16" x14ac:dyDescent="0.3">
      <c r="A111" s="25" t="s">
        <v>231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6" t="s">
        <v>232</v>
      </c>
      <c r="F111" s="27">
        <v>0</v>
      </c>
      <c r="G111" s="27">
        <v>0</v>
      </c>
      <c r="H111" s="27">
        <v>-74367.86</v>
      </c>
      <c r="I111" s="27">
        <v>74367.86</v>
      </c>
      <c r="J111" s="17">
        <f t="shared" si="18"/>
        <v>-1</v>
      </c>
      <c r="K111" s="27">
        <v>74367.86</v>
      </c>
      <c r="L111" s="27">
        <v>0</v>
      </c>
      <c r="M111" s="27">
        <v>74367.86</v>
      </c>
      <c r="N111" s="17">
        <f t="shared" si="19"/>
        <v>1</v>
      </c>
      <c r="O111" s="27">
        <v>0</v>
      </c>
      <c r="P111" s="18">
        <f t="shared" si="20"/>
        <v>148735.72</v>
      </c>
    </row>
    <row r="112" spans="1:16" x14ac:dyDescent="0.3">
      <c r="A112" s="25" t="s">
        <v>233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6" t="s">
        <v>234</v>
      </c>
      <c r="F112" s="27">
        <v>0</v>
      </c>
      <c r="G112" s="27">
        <v>0</v>
      </c>
      <c r="H112" s="27">
        <v>-55065.8</v>
      </c>
      <c r="I112" s="27">
        <v>55065.8</v>
      </c>
      <c r="J112" s="17">
        <f t="shared" si="18"/>
        <v>-1</v>
      </c>
      <c r="K112" s="27">
        <v>55065.8</v>
      </c>
      <c r="L112" s="27">
        <v>0</v>
      </c>
      <c r="M112" s="27">
        <v>55065.8</v>
      </c>
      <c r="N112" s="17">
        <f t="shared" si="19"/>
        <v>1</v>
      </c>
      <c r="O112" s="27">
        <v>0</v>
      </c>
      <c r="P112" s="18">
        <f t="shared" si="20"/>
        <v>110131.6</v>
      </c>
    </row>
    <row r="113" spans="1:16" x14ac:dyDescent="0.3">
      <c r="A113" s="25" t="s">
        <v>235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6" t="s">
        <v>236</v>
      </c>
      <c r="F113" s="27">
        <v>0</v>
      </c>
      <c r="G113" s="27">
        <v>200000</v>
      </c>
      <c r="H113" s="27">
        <v>-100000</v>
      </c>
      <c r="I113" s="27">
        <v>300000</v>
      </c>
      <c r="J113" s="17">
        <f t="shared" si="18"/>
        <v>-3</v>
      </c>
      <c r="K113" s="27">
        <v>300000</v>
      </c>
      <c r="L113" s="27">
        <v>0</v>
      </c>
      <c r="M113" s="27">
        <v>300000</v>
      </c>
      <c r="N113" s="17">
        <f t="shared" si="19"/>
        <v>1</v>
      </c>
      <c r="O113" s="27">
        <v>0</v>
      </c>
      <c r="P113" s="18">
        <f t="shared" si="20"/>
        <v>400000</v>
      </c>
    </row>
    <row r="114" spans="1:16" x14ac:dyDescent="0.3">
      <c r="A114" s="25" t="s">
        <v>237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6" t="s">
        <v>238</v>
      </c>
      <c r="F114" s="27">
        <v>0</v>
      </c>
      <c r="G114" s="27">
        <v>0</v>
      </c>
      <c r="H114" s="27">
        <v>-5208</v>
      </c>
      <c r="I114" s="27">
        <v>5208</v>
      </c>
      <c r="J114" s="17">
        <f t="shared" si="18"/>
        <v>-1</v>
      </c>
      <c r="K114" s="27">
        <v>5208</v>
      </c>
      <c r="L114" s="27">
        <v>0</v>
      </c>
      <c r="M114" s="27">
        <v>5208</v>
      </c>
      <c r="N114" s="17">
        <f t="shared" si="19"/>
        <v>1</v>
      </c>
      <c r="O114" s="27">
        <v>0</v>
      </c>
      <c r="P114" s="18">
        <f t="shared" si="20"/>
        <v>10416</v>
      </c>
    </row>
    <row r="115" spans="1:16" x14ac:dyDescent="0.3">
      <c r="A115" s="25" t="s">
        <v>239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6" t="s">
        <v>240</v>
      </c>
      <c r="F115" s="27">
        <v>105020</v>
      </c>
      <c r="G115" s="27">
        <v>0</v>
      </c>
      <c r="H115" s="27">
        <v>61995.03</v>
      </c>
      <c r="I115" s="27">
        <v>43024.97</v>
      </c>
      <c r="J115" s="17">
        <f t="shared" si="18"/>
        <v>0.69400676150975327</v>
      </c>
      <c r="K115" s="27">
        <v>43024.97</v>
      </c>
      <c r="L115" s="27">
        <v>0</v>
      </c>
      <c r="M115" s="27">
        <v>43024.97</v>
      </c>
      <c r="N115" s="17">
        <f t="shared" si="19"/>
        <v>1</v>
      </c>
      <c r="O115" s="27">
        <v>0</v>
      </c>
      <c r="P115" s="18">
        <f t="shared" si="20"/>
        <v>-18970.059999999998</v>
      </c>
    </row>
    <row r="116" spans="1:16" x14ac:dyDescent="0.3">
      <c r="A116" s="25" t="s">
        <v>241</v>
      </c>
      <c r="B116" s="13" t="str">
        <f t="shared" ref="B116:B136" si="24">LEFT(A116,1)</f>
        <v>4</v>
      </c>
      <c r="C116" s="13" t="str">
        <f t="shared" ref="C116:C136" si="25">LEFT(A116,2)</f>
        <v>45</v>
      </c>
      <c r="D116" s="13" t="str">
        <f t="shared" ref="D116:D136" si="26">LEFT(A116,3)</f>
        <v>451</v>
      </c>
      <c r="E116" s="26" t="s">
        <v>242</v>
      </c>
      <c r="F116" s="27">
        <v>122930</v>
      </c>
      <c r="G116" s="27">
        <v>0</v>
      </c>
      <c r="H116" s="27">
        <v>49172.91</v>
      </c>
      <c r="I116" s="27">
        <v>73757.09</v>
      </c>
      <c r="J116" s="17">
        <f t="shared" si="18"/>
        <v>1.4999537346884695</v>
      </c>
      <c r="K116" s="27">
        <v>73757.09</v>
      </c>
      <c r="L116" s="27">
        <v>0</v>
      </c>
      <c r="M116" s="27">
        <v>73757.09</v>
      </c>
      <c r="N116" s="17">
        <f t="shared" si="19"/>
        <v>1</v>
      </c>
      <c r="O116" s="27">
        <v>0</v>
      </c>
      <c r="P116" s="18">
        <f t="shared" si="20"/>
        <v>24584.179999999993</v>
      </c>
    </row>
    <row r="117" spans="1:16" x14ac:dyDescent="0.3">
      <c r="A117" s="25" t="s">
        <v>243</v>
      </c>
      <c r="B117" s="13" t="str">
        <f t="shared" si="24"/>
        <v>4</v>
      </c>
      <c r="C117" s="13" t="str">
        <f t="shared" si="25"/>
        <v>45</v>
      </c>
      <c r="D117" s="13" t="str">
        <f t="shared" si="26"/>
        <v>451</v>
      </c>
      <c r="E117" s="26" t="s">
        <v>244</v>
      </c>
      <c r="F117" s="27">
        <v>184395</v>
      </c>
      <c r="G117" s="27">
        <v>0</v>
      </c>
      <c r="H117" s="27">
        <v>73759.37</v>
      </c>
      <c r="I117" s="27">
        <v>110635.63</v>
      </c>
      <c r="J117" s="17">
        <f t="shared" si="18"/>
        <v>1.4999535652216121</v>
      </c>
      <c r="K117" s="27">
        <v>110635.63</v>
      </c>
      <c r="L117" s="27">
        <v>0</v>
      </c>
      <c r="M117" s="27">
        <v>110635.63</v>
      </c>
      <c r="N117" s="17">
        <f t="shared" si="19"/>
        <v>1</v>
      </c>
      <c r="O117" s="27">
        <v>0</v>
      </c>
      <c r="P117" s="18">
        <f t="shared" si="20"/>
        <v>36876.260000000009</v>
      </c>
    </row>
    <row r="118" spans="1:16" x14ac:dyDescent="0.3">
      <c r="A118" s="25" t="s">
        <v>245</v>
      </c>
      <c r="B118" s="13" t="str">
        <f t="shared" si="24"/>
        <v>4</v>
      </c>
      <c r="C118" s="13" t="str">
        <f t="shared" si="25"/>
        <v>45</v>
      </c>
      <c r="D118" s="13" t="str">
        <f t="shared" si="26"/>
        <v>451</v>
      </c>
      <c r="E118" s="26" t="s">
        <v>246</v>
      </c>
      <c r="F118" s="27">
        <v>0</v>
      </c>
      <c r="G118" s="27">
        <v>100000</v>
      </c>
      <c r="H118" s="27">
        <v>0</v>
      </c>
      <c r="I118" s="27">
        <v>100000</v>
      </c>
      <c r="J118" s="17" t="str">
        <f t="shared" si="18"/>
        <v xml:space="preserve"> </v>
      </c>
      <c r="K118" s="27">
        <v>100000</v>
      </c>
      <c r="L118" s="27">
        <v>0</v>
      </c>
      <c r="M118" s="27">
        <v>100000</v>
      </c>
      <c r="N118" s="17">
        <f t="shared" si="19"/>
        <v>1</v>
      </c>
      <c r="O118" s="27">
        <v>0</v>
      </c>
      <c r="P118" s="18">
        <f t="shared" si="20"/>
        <v>100000</v>
      </c>
    </row>
    <row r="119" spans="1:16" x14ac:dyDescent="0.3">
      <c r="A119" s="25" t="s">
        <v>247</v>
      </c>
      <c r="B119" s="13" t="str">
        <f t="shared" si="24"/>
        <v>4</v>
      </c>
      <c r="C119" s="13" t="str">
        <f t="shared" si="25"/>
        <v>45</v>
      </c>
      <c r="D119" s="13" t="str">
        <f t="shared" si="26"/>
        <v>451</v>
      </c>
      <c r="E119" s="26" t="s">
        <v>248</v>
      </c>
      <c r="F119" s="27">
        <v>0</v>
      </c>
      <c r="G119" s="27">
        <v>2330000</v>
      </c>
      <c r="H119" s="27">
        <v>0</v>
      </c>
      <c r="I119" s="27">
        <v>2330000</v>
      </c>
      <c r="J119" s="17" t="str">
        <f t="shared" si="18"/>
        <v xml:space="preserve"> </v>
      </c>
      <c r="K119" s="27">
        <v>2330000</v>
      </c>
      <c r="L119" s="27">
        <v>0</v>
      </c>
      <c r="M119" s="27">
        <v>2330000</v>
      </c>
      <c r="N119" s="17">
        <f t="shared" si="19"/>
        <v>1</v>
      </c>
      <c r="O119" s="27">
        <v>0</v>
      </c>
      <c r="P119" s="18">
        <f t="shared" si="20"/>
        <v>2330000</v>
      </c>
    </row>
    <row r="120" spans="1:16" x14ac:dyDescent="0.3">
      <c r="A120" s="25" t="s">
        <v>249</v>
      </c>
      <c r="B120" s="13" t="str">
        <f t="shared" si="24"/>
        <v>4</v>
      </c>
      <c r="C120" s="13" t="str">
        <f t="shared" si="25"/>
        <v>45</v>
      </c>
      <c r="D120" s="13" t="str">
        <f t="shared" si="26"/>
        <v>451</v>
      </c>
      <c r="E120" s="26" t="s">
        <v>250</v>
      </c>
      <c r="F120" s="27">
        <v>0</v>
      </c>
      <c r="G120" s="27">
        <v>10416</v>
      </c>
      <c r="H120" s="27">
        <v>5208</v>
      </c>
      <c r="I120" s="27">
        <v>5208</v>
      </c>
      <c r="J120" s="17">
        <f t="shared" si="18"/>
        <v>1</v>
      </c>
      <c r="K120" s="27">
        <v>5208</v>
      </c>
      <c r="L120" s="27">
        <v>0</v>
      </c>
      <c r="M120" s="27">
        <v>5208</v>
      </c>
      <c r="N120" s="17">
        <f t="shared" si="19"/>
        <v>1</v>
      </c>
      <c r="O120" s="27">
        <v>0</v>
      </c>
      <c r="P120" s="18">
        <f t="shared" si="20"/>
        <v>0</v>
      </c>
    </row>
    <row r="121" spans="1:16" x14ac:dyDescent="0.3">
      <c r="A121" s="25" t="s">
        <v>352</v>
      </c>
      <c r="B121" s="13" t="str">
        <f t="shared" si="24"/>
        <v>4</v>
      </c>
      <c r="C121" s="13" t="str">
        <f t="shared" si="25"/>
        <v>45</v>
      </c>
      <c r="D121" s="13" t="str">
        <f t="shared" si="26"/>
        <v>451</v>
      </c>
      <c r="E121" s="26" t="s">
        <v>353</v>
      </c>
      <c r="F121" s="27">
        <v>0</v>
      </c>
      <c r="G121" s="27">
        <v>0</v>
      </c>
      <c r="H121" s="27">
        <v>0</v>
      </c>
      <c r="I121" s="27">
        <v>0</v>
      </c>
      <c r="J121" s="17" t="str">
        <f t="shared" si="18"/>
        <v xml:space="preserve"> </v>
      </c>
      <c r="K121" s="27">
        <v>0</v>
      </c>
      <c r="L121" s="27">
        <v>0</v>
      </c>
      <c r="M121" s="27">
        <v>0</v>
      </c>
      <c r="N121" s="17" t="str">
        <f t="shared" si="19"/>
        <v xml:space="preserve"> </v>
      </c>
      <c r="O121" s="27">
        <v>0</v>
      </c>
      <c r="P121" s="18">
        <f t="shared" si="20"/>
        <v>0</v>
      </c>
    </row>
    <row r="122" spans="1:16" x14ac:dyDescent="0.3">
      <c r="A122" s="25" t="s">
        <v>354</v>
      </c>
      <c r="B122" s="13" t="str">
        <f t="shared" si="24"/>
        <v>4</v>
      </c>
      <c r="C122" s="13" t="str">
        <f t="shared" si="25"/>
        <v>45</v>
      </c>
      <c r="D122" s="13" t="str">
        <f t="shared" si="26"/>
        <v>451</v>
      </c>
      <c r="E122" s="26" t="s">
        <v>355</v>
      </c>
      <c r="F122" s="27">
        <v>0</v>
      </c>
      <c r="G122" s="27">
        <v>0</v>
      </c>
      <c r="H122" s="27">
        <v>0</v>
      </c>
      <c r="I122" s="27">
        <v>0</v>
      </c>
      <c r="J122" s="17" t="str">
        <f t="shared" si="18"/>
        <v xml:space="preserve"> </v>
      </c>
      <c r="K122" s="27">
        <v>0</v>
      </c>
      <c r="L122" s="27">
        <v>0</v>
      </c>
      <c r="M122" s="27">
        <v>0</v>
      </c>
      <c r="N122" s="17" t="str">
        <f t="shared" si="19"/>
        <v xml:space="preserve"> </v>
      </c>
      <c r="O122" s="27">
        <v>0</v>
      </c>
      <c r="P122" s="18">
        <f t="shared" si="20"/>
        <v>0</v>
      </c>
    </row>
    <row r="123" spans="1:16" x14ac:dyDescent="0.3">
      <c r="A123" s="25" t="s">
        <v>356</v>
      </c>
      <c r="B123" s="13" t="str">
        <f t="shared" si="24"/>
        <v>4</v>
      </c>
      <c r="C123" s="13" t="str">
        <f t="shared" si="25"/>
        <v>45</v>
      </c>
      <c r="D123" s="13" t="str">
        <f t="shared" si="26"/>
        <v>451</v>
      </c>
      <c r="E123" s="26" t="s">
        <v>357</v>
      </c>
      <c r="F123" s="27">
        <v>0</v>
      </c>
      <c r="G123" s="27">
        <v>0</v>
      </c>
      <c r="H123" s="27">
        <v>0</v>
      </c>
      <c r="I123" s="27">
        <v>0</v>
      </c>
      <c r="J123" s="17" t="str">
        <f t="shared" si="18"/>
        <v xml:space="preserve"> </v>
      </c>
      <c r="K123" s="27">
        <v>0</v>
      </c>
      <c r="L123" s="27">
        <v>0</v>
      </c>
      <c r="M123" s="27">
        <v>0</v>
      </c>
      <c r="N123" s="17" t="str">
        <f t="shared" si="19"/>
        <v xml:space="preserve"> </v>
      </c>
      <c r="O123" s="27">
        <v>0</v>
      </c>
      <c r="P123" s="18">
        <f t="shared" si="20"/>
        <v>0</v>
      </c>
    </row>
    <row r="124" spans="1:16" x14ac:dyDescent="0.3">
      <c r="A124" s="25" t="s">
        <v>358</v>
      </c>
      <c r="B124" s="13" t="str">
        <f t="shared" si="24"/>
        <v>4</v>
      </c>
      <c r="C124" s="13" t="str">
        <f t="shared" si="25"/>
        <v>46</v>
      </c>
      <c r="D124" s="13" t="str">
        <f t="shared" si="26"/>
        <v>463</v>
      </c>
      <c r="E124" s="26" t="s">
        <v>359</v>
      </c>
      <c r="F124" s="27">
        <v>0</v>
      </c>
      <c r="G124" s="27">
        <v>0</v>
      </c>
      <c r="H124" s="27">
        <v>-6500</v>
      </c>
      <c r="I124" s="27">
        <v>6500</v>
      </c>
      <c r="J124" s="17">
        <f t="shared" si="18"/>
        <v>-1</v>
      </c>
      <c r="K124" s="27">
        <v>0</v>
      </c>
      <c r="L124" s="27">
        <v>0</v>
      </c>
      <c r="M124" s="27">
        <v>0</v>
      </c>
      <c r="N124" s="17">
        <f t="shared" si="19"/>
        <v>0</v>
      </c>
      <c r="O124" s="27">
        <v>6500</v>
      </c>
      <c r="P124" s="18">
        <f t="shared" si="20"/>
        <v>13000</v>
      </c>
    </row>
    <row r="125" spans="1:16" x14ac:dyDescent="0.3">
      <c r="A125" s="25" t="s">
        <v>346</v>
      </c>
      <c r="B125" s="13" t="str">
        <f t="shared" si="24"/>
        <v>4</v>
      </c>
      <c r="C125" s="13" t="str">
        <f t="shared" si="25"/>
        <v>46</v>
      </c>
      <c r="D125" s="13" t="str">
        <f t="shared" si="26"/>
        <v>466</v>
      </c>
      <c r="E125" s="26" t="s">
        <v>347</v>
      </c>
      <c r="F125" s="27">
        <v>0</v>
      </c>
      <c r="G125" s="27">
        <v>6718.47</v>
      </c>
      <c r="H125" s="27">
        <v>6718.47</v>
      </c>
      <c r="I125" s="27">
        <v>0</v>
      </c>
      <c r="J125" s="17">
        <f t="shared" si="18"/>
        <v>0</v>
      </c>
      <c r="K125" s="27">
        <v>0</v>
      </c>
      <c r="L125" s="27">
        <v>0</v>
      </c>
      <c r="M125" s="27">
        <v>0</v>
      </c>
      <c r="N125" s="17" t="str">
        <f t="shared" si="19"/>
        <v xml:space="preserve"> </v>
      </c>
      <c r="O125" s="27">
        <v>0</v>
      </c>
      <c r="P125" s="18">
        <f t="shared" si="20"/>
        <v>-6718.47</v>
      </c>
    </row>
    <row r="126" spans="1:16" x14ac:dyDescent="0.3">
      <c r="A126" s="25" t="s">
        <v>251</v>
      </c>
      <c r="B126" s="13" t="str">
        <f t="shared" ref="B126:B132" si="27">LEFT(A126,1)</f>
        <v>4</v>
      </c>
      <c r="C126" s="13" t="str">
        <f t="shared" ref="C126:C132" si="28">LEFT(A126,2)</f>
        <v>49</v>
      </c>
      <c r="D126" s="13" t="str">
        <f t="shared" ref="D126:D132" si="29">LEFT(A126,3)</f>
        <v>490</v>
      </c>
      <c r="E126" s="26" t="s">
        <v>252</v>
      </c>
      <c r="F126" s="27">
        <v>93000</v>
      </c>
      <c r="G126" s="27">
        <v>0</v>
      </c>
      <c r="H126" s="27">
        <v>27984.94</v>
      </c>
      <c r="I126" s="27">
        <v>65015.06</v>
      </c>
      <c r="J126" s="17">
        <f t="shared" si="18"/>
        <v>2.3232159868843745</v>
      </c>
      <c r="K126" s="27">
        <v>65015.06</v>
      </c>
      <c r="L126" s="27">
        <v>0</v>
      </c>
      <c r="M126" s="27">
        <v>65015.06</v>
      </c>
      <c r="N126" s="17">
        <f t="shared" si="19"/>
        <v>1</v>
      </c>
      <c r="O126" s="27">
        <v>0</v>
      </c>
      <c r="P126" s="18">
        <f t="shared" si="20"/>
        <v>37030.119999999995</v>
      </c>
    </row>
    <row r="127" spans="1:16" x14ac:dyDescent="0.3">
      <c r="A127" s="25" t="s">
        <v>253</v>
      </c>
      <c r="B127" s="13" t="str">
        <f t="shared" si="27"/>
        <v>4</v>
      </c>
      <c r="C127" s="13" t="str">
        <f t="shared" si="28"/>
        <v>49</v>
      </c>
      <c r="D127" s="13" t="str">
        <f t="shared" si="29"/>
        <v>490</v>
      </c>
      <c r="E127" s="26" t="s">
        <v>254</v>
      </c>
      <c r="F127" s="27">
        <v>54615</v>
      </c>
      <c r="G127" s="27">
        <v>0</v>
      </c>
      <c r="H127" s="27">
        <v>25348.84</v>
      </c>
      <c r="I127" s="27">
        <v>29266.16</v>
      </c>
      <c r="J127" s="17">
        <f t="shared" si="18"/>
        <v>1.1545364600510319</v>
      </c>
      <c r="K127" s="27">
        <v>29266.16</v>
      </c>
      <c r="L127" s="27">
        <v>0</v>
      </c>
      <c r="M127" s="27">
        <v>29266.16</v>
      </c>
      <c r="N127" s="17">
        <f t="shared" si="19"/>
        <v>1</v>
      </c>
      <c r="O127" s="27">
        <v>0</v>
      </c>
      <c r="P127" s="18">
        <f t="shared" si="20"/>
        <v>3917.3199999999997</v>
      </c>
    </row>
    <row r="128" spans="1:16" x14ac:dyDescent="0.3">
      <c r="A128" s="25" t="s">
        <v>255</v>
      </c>
      <c r="B128" s="13" t="str">
        <f t="shared" si="27"/>
        <v>4</v>
      </c>
      <c r="C128" s="13" t="str">
        <f t="shared" si="28"/>
        <v>49</v>
      </c>
      <c r="D128" s="13" t="str">
        <f t="shared" si="29"/>
        <v>490</v>
      </c>
      <c r="E128" s="26" t="s">
        <v>256</v>
      </c>
      <c r="F128" s="27">
        <v>36000</v>
      </c>
      <c r="G128" s="27">
        <v>0</v>
      </c>
      <c r="H128" s="27">
        <v>36000</v>
      </c>
      <c r="I128" s="27">
        <v>0</v>
      </c>
      <c r="J128" s="17">
        <f t="shared" si="18"/>
        <v>0</v>
      </c>
      <c r="K128" s="27">
        <v>0</v>
      </c>
      <c r="L128" s="27">
        <v>0</v>
      </c>
      <c r="M128" s="27">
        <v>0</v>
      </c>
      <c r="N128" s="17" t="str">
        <f t="shared" si="19"/>
        <v xml:space="preserve"> </v>
      </c>
      <c r="O128" s="27">
        <v>0</v>
      </c>
      <c r="P128" s="18">
        <f t="shared" si="20"/>
        <v>-36000</v>
      </c>
    </row>
    <row r="129" spans="1:16" x14ac:dyDescent="0.3">
      <c r="A129" s="25" t="s">
        <v>257</v>
      </c>
      <c r="B129" s="13" t="str">
        <f t="shared" si="27"/>
        <v>4</v>
      </c>
      <c r="C129" s="13" t="str">
        <f t="shared" si="28"/>
        <v>49</v>
      </c>
      <c r="D129" s="13" t="str">
        <f t="shared" si="29"/>
        <v>490</v>
      </c>
      <c r="E129" s="26" t="s">
        <v>258</v>
      </c>
      <c r="F129" s="27">
        <v>13000</v>
      </c>
      <c r="G129" s="27">
        <v>0</v>
      </c>
      <c r="H129" s="27">
        <v>13000</v>
      </c>
      <c r="I129" s="27">
        <v>0</v>
      </c>
      <c r="J129" s="17">
        <f t="shared" si="18"/>
        <v>0</v>
      </c>
      <c r="K129" s="27">
        <v>0</v>
      </c>
      <c r="L129" s="27">
        <v>0</v>
      </c>
      <c r="M129" s="27">
        <v>0</v>
      </c>
      <c r="N129" s="17" t="str">
        <f t="shared" si="19"/>
        <v xml:space="preserve"> </v>
      </c>
      <c r="O129" s="27">
        <v>0</v>
      </c>
      <c r="P129" s="18">
        <f t="shared" si="20"/>
        <v>-13000</v>
      </c>
    </row>
    <row r="130" spans="1:16" x14ac:dyDescent="0.3">
      <c r="A130" s="25" t="s">
        <v>259</v>
      </c>
      <c r="B130" s="13" t="str">
        <f t="shared" si="27"/>
        <v>4</v>
      </c>
      <c r="C130" s="13" t="str">
        <f t="shared" si="28"/>
        <v>49</v>
      </c>
      <c r="D130" s="13" t="str">
        <f t="shared" si="29"/>
        <v>490</v>
      </c>
      <c r="E130" s="26" t="s">
        <v>260</v>
      </c>
      <c r="F130" s="27">
        <v>65840</v>
      </c>
      <c r="G130" s="27">
        <v>0</v>
      </c>
      <c r="H130" s="27">
        <v>65840</v>
      </c>
      <c r="I130" s="27">
        <v>0</v>
      </c>
      <c r="J130" s="17">
        <f t="shared" si="18"/>
        <v>0</v>
      </c>
      <c r="K130" s="27">
        <v>0</v>
      </c>
      <c r="L130" s="27">
        <v>0</v>
      </c>
      <c r="M130" s="27">
        <v>0</v>
      </c>
      <c r="N130" s="17" t="str">
        <f t="shared" si="19"/>
        <v xml:space="preserve"> </v>
      </c>
      <c r="O130" s="27">
        <v>0</v>
      </c>
      <c r="P130" s="18">
        <f t="shared" si="20"/>
        <v>-65840</v>
      </c>
    </row>
    <row r="131" spans="1:16" x14ac:dyDescent="0.3">
      <c r="A131" s="25" t="s">
        <v>261</v>
      </c>
      <c r="B131" s="13" t="str">
        <f t="shared" si="27"/>
        <v>4</v>
      </c>
      <c r="C131" s="13" t="str">
        <f t="shared" si="28"/>
        <v>49</v>
      </c>
      <c r="D131" s="13" t="str">
        <f t="shared" si="29"/>
        <v>491</v>
      </c>
      <c r="E131" s="26" t="s">
        <v>262</v>
      </c>
      <c r="F131" s="27">
        <v>0</v>
      </c>
      <c r="G131" s="27">
        <v>0</v>
      </c>
      <c r="H131" s="27">
        <v>-7324.6</v>
      </c>
      <c r="I131" s="27">
        <v>7324.6</v>
      </c>
      <c r="J131" s="17">
        <f t="shared" si="18"/>
        <v>-1</v>
      </c>
      <c r="K131" s="27">
        <v>7324.6</v>
      </c>
      <c r="L131" s="27">
        <v>0</v>
      </c>
      <c r="M131" s="27">
        <v>7324.6</v>
      </c>
      <c r="N131" s="17">
        <f t="shared" si="19"/>
        <v>1</v>
      </c>
      <c r="O131" s="27">
        <v>0</v>
      </c>
      <c r="P131" s="18">
        <f t="shared" si="20"/>
        <v>14649.2</v>
      </c>
    </row>
    <row r="132" spans="1:16" x14ac:dyDescent="0.3">
      <c r="A132" s="25" t="s">
        <v>263</v>
      </c>
      <c r="B132" s="13" t="str">
        <f t="shared" si="27"/>
        <v>4</v>
      </c>
      <c r="C132" s="13" t="str">
        <f t="shared" si="28"/>
        <v>49</v>
      </c>
      <c r="D132" s="13" t="str">
        <f t="shared" si="29"/>
        <v>491</v>
      </c>
      <c r="E132" s="26" t="s">
        <v>264</v>
      </c>
      <c r="F132" s="27">
        <v>0</v>
      </c>
      <c r="G132" s="27">
        <v>0</v>
      </c>
      <c r="H132" s="27">
        <v>0</v>
      </c>
      <c r="I132" s="27">
        <v>0</v>
      </c>
      <c r="J132" s="17" t="str">
        <f t="shared" si="18"/>
        <v xml:space="preserve"> </v>
      </c>
      <c r="K132" s="27">
        <v>0</v>
      </c>
      <c r="L132" s="27">
        <v>0</v>
      </c>
      <c r="M132" s="27">
        <v>0</v>
      </c>
      <c r="N132" s="17" t="str">
        <f t="shared" si="19"/>
        <v xml:space="preserve"> </v>
      </c>
      <c r="O132" s="27">
        <v>0</v>
      </c>
      <c r="P132" s="18">
        <f t="shared" si="20"/>
        <v>0</v>
      </c>
    </row>
    <row r="133" spans="1:16" x14ac:dyDescent="0.3">
      <c r="A133" s="25" t="s">
        <v>265</v>
      </c>
      <c r="B133" s="13" t="str">
        <f t="shared" si="24"/>
        <v>4</v>
      </c>
      <c r="C133" s="13" t="str">
        <f t="shared" si="25"/>
        <v>49</v>
      </c>
      <c r="D133" s="13" t="str">
        <f t="shared" si="26"/>
        <v>491</v>
      </c>
      <c r="E133" s="26" t="s">
        <v>266</v>
      </c>
      <c r="F133" s="27">
        <v>0</v>
      </c>
      <c r="G133" s="27">
        <v>0</v>
      </c>
      <c r="H133" s="27">
        <v>-26230.82</v>
      </c>
      <c r="I133" s="27">
        <v>26230.82</v>
      </c>
      <c r="J133" s="17">
        <f t="shared" si="18"/>
        <v>-1</v>
      </c>
      <c r="K133" s="27">
        <v>26230.82</v>
      </c>
      <c r="L133" s="27">
        <v>0</v>
      </c>
      <c r="M133" s="27">
        <v>26230.82</v>
      </c>
      <c r="N133" s="17">
        <f t="shared" si="19"/>
        <v>1</v>
      </c>
      <c r="O133" s="27">
        <v>0</v>
      </c>
      <c r="P133" s="18">
        <f t="shared" si="20"/>
        <v>52461.64</v>
      </c>
    </row>
    <row r="134" spans="1:16" x14ac:dyDescent="0.3">
      <c r="A134" s="25" t="s">
        <v>267</v>
      </c>
      <c r="B134" s="13" t="str">
        <f t="shared" si="24"/>
        <v>4</v>
      </c>
      <c r="C134" s="13" t="str">
        <f t="shared" si="25"/>
        <v>49</v>
      </c>
      <c r="D134" s="13" t="str">
        <f t="shared" si="26"/>
        <v>497</v>
      </c>
      <c r="E134" s="26" t="s">
        <v>268</v>
      </c>
      <c r="F134" s="27">
        <v>120385</v>
      </c>
      <c r="G134" s="27">
        <v>0</v>
      </c>
      <c r="H134" s="27">
        <v>-36489.9</v>
      </c>
      <c r="I134" s="27">
        <v>156874.9</v>
      </c>
      <c r="J134" s="17">
        <f t="shared" si="18"/>
        <v>-4.2991320886053401</v>
      </c>
      <c r="K134" s="27">
        <v>156874.9</v>
      </c>
      <c r="L134" s="27">
        <v>0</v>
      </c>
      <c r="M134" s="27">
        <v>156874.9</v>
      </c>
      <c r="N134" s="17">
        <f t="shared" si="19"/>
        <v>1</v>
      </c>
      <c r="O134" s="27">
        <v>0</v>
      </c>
      <c r="P134" s="18">
        <f t="shared" si="20"/>
        <v>193364.8</v>
      </c>
    </row>
    <row r="135" spans="1:16" x14ac:dyDescent="0.3">
      <c r="A135" s="25" t="s">
        <v>269</v>
      </c>
      <c r="B135" s="13" t="str">
        <f t="shared" si="24"/>
        <v>4</v>
      </c>
      <c r="C135" s="13" t="str">
        <f t="shared" si="25"/>
        <v>49</v>
      </c>
      <c r="D135" s="13" t="str">
        <f t="shared" si="26"/>
        <v>497</v>
      </c>
      <c r="E135" s="26" t="s">
        <v>270</v>
      </c>
      <c r="F135" s="27">
        <v>0</v>
      </c>
      <c r="G135" s="27">
        <v>0</v>
      </c>
      <c r="H135" s="27">
        <v>14.7</v>
      </c>
      <c r="I135" s="27">
        <v>-14.7</v>
      </c>
      <c r="J135" s="17">
        <f t="shared" ref="J135:J149" si="30">IF(H135=0," ",I135/H135)</f>
        <v>-1</v>
      </c>
      <c r="K135" s="27">
        <v>0</v>
      </c>
      <c r="L135" s="27">
        <v>14.7</v>
      </c>
      <c r="M135" s="27">
        <v>-14.7</v>
      </c>
      <c r="N135" s="17">
        <f t="shared" ref="N135:N149" si="31">IF(I135=0," ",M135/I135)</f>
        <v>1</v>
      </c>
      <c r="O135" s="27">
        <v>0</v>
      </c>
      <c r="P135" s="18">
        <f t="shared" ref="P135:P149" si="32">I135-H135</f>
        <v>-29.4</v>
      </c>
    </row>
    <row r="136" spans="1:16" x14ac:dyDescent="0.3">
      <c r="A136" s="25" t="s">
        <v>348</v>
      </c>
      <c r="B136" s="13" t="str">
        <f t="shared" si="24"/>
        <v>4</v>
      </c>
      <c r="C136" s="13" t="str">
        <f t="shared" si="25"/>
        <v>49</v>
      </c>
      <c r="D136" s="13" t="str">
        <f t="shared" si="26"/>
        <v>497</v>
      </c>
      <c r="E136" s="26" t="s">
        <v>349</v>
      </c>
      <c r="F136" s="27">
        <v>0</v>
      </c>
      <c r="G136" s="27">
        <v>0</v>
      </c>
      <c r="H136" s="27">
        <v>0</v>
      </c>
      <c r="I136" s="27">
        <v>0</v>
      </c>
      <c r="J136" s="17" t="str">
        <f t="shared" si="30"/>
        <v xml:space="preserve"> </v>
      </c>
      <c r="K136" s="27">
        <v>0</v>
      </c>
      <c r="L136" s="27">
        <v>0</v>
      </c>
      <c r="M136" s="27">
        <v>0</v>
      </c>
      <c r="N136" s="17" t="str">
        <f t="shared" si="31"/>
        <v xml:space="preserve"> </v>
      </c>
      <c r="O136" s="27">
        <v>0</v>
      </c>
      <c r="P136" s="18">
        <f t="shared" si="32"/>
        <v>0</v>
      </c>
    </row>
    <row r="137" spans="1:16" x14ac:dyDescent="0.3">
      <c r="A137" s="25" t="s">
        <v>271</v>
      </c>
      <c r="B137" s="13" t="str">
        <f t="shared" ref="B137:B141" si="33">LEFT(A137,1)</f>
        <v>4</v>
      </c>
      <c r="C137" s="13" t="str">
        <f t="shared" ref="C137:C141" si="34">LEFT(A137,2)</f>
        <v>49</v>
      </c>
      <c r="D137" s="13" t="str">
        <f t="shared" ref="D137:D141" si="35">LEFT(A137,3)</f>
        <v>497</v>
      </c>
      <c r="E137" s="26" t="s">
        <v>272</v>
      </c>
      <c r="F137" s="27">
        <v>0</v>
      </c>
      <c r="G137" s="27">
        <v>0</v>
      </c>
      <c r="H137" s="27">
        <v>0</v>
      </c>
      <c r="I137" s="27">
        <v>0</v>
      </c>
      <c r="J137" s="17" t="str">
        <f t="shared" si="30"/>
        <v xml:space="preserve"> </v>
      </c>
      <c r="K137" s="27">
        <v>0</v>
      </c>
      <c r="L137" s="27">
        <v>0</v>
      </c>
      <c r="M137" s="27">
        <v>0</v>
      </c>
      <c r="N137" s="17" t="str">
        <f t="shared" si="31"/>
        <v xml:space="preserve"> </v>
      </c>
      <c r="O137" s="27">
        <v>0</v>
      </c>
      <c r="P137" s="18">
        <f t="shared" si="32"/>
        <v>0</v>
      </c>
    </row>
    <row r="138" spans="1:16" x14ac:dyDescent="0.3">
      <c r="A138" s="25" t="s">
        <v>273</v>
      </c>
      <c r="B138" s="13" t="str">
        <f t="shared" si="33"/>
        <v>4</v>
      </c>
      <c r="C138" s="13" t="str">
        <f t="shared" si="34"/>
        <v>49</v>
      </c>
      <c r="D138" s="13" t="str">
        <f t="shared" si="35"/>
        <v>497</v>
      </c>
      <c r="E138" s="26" t="s">
        <v>274</v>
      </c>
      <c r="F138" s="27">
        <v>0</v>
      </c>
      <c r="G138" s="27">
        <v>0</v>
      </c>
      <c r="H138" s="27">
        <v>0</v>
      </c>
      <c r="I138" s="27">
        <v>0</v>
      </c>
      <c r="J138" s="17" t="str">
        <f t="shared" si="30"/>
        <v xml:space="preserve"> </v>
      </c>
      <c r="K138" s="27">
        <v>0</v>
      </c>
      <c r="L138" s="27">
        <v>0</v>
      </c>
      <c r="M138" s="27">
        <v>0</v>
      </c>
      <c r="N138" s="17" t="str">
        <f t="shared" si="31"/>
        <v xml:space="preserve"> </v>
      </c>
      <c r="O138" s="27">
        <v>0</v>
      </c>
      <c r="P138" s="18">
        <f t="shared" si="32"/>
        <v>0</v>
      </c>
    </row>
    <row r="139" spans="1:16" x14ac:dyDescent="0.3">
      <c r="A139" s="25" t="s">
        <v>275</v>
      </c>
      <c r="B139" s="13" t="str">
        <f t="shared" si="33"/>
        <v>5</v>
      </c>
      <c r="C139" s="13" t="str">
        <f t="shared" si="34"/>
        <v>52</v>
      </c>
      <c r="D139" s="13" t="str">
        <f t="shared" si="35"/>
        <v>520</v>
      </c>
      <c r="E139" s="26" t="s">
        <v>276</v>
      </c>
      <c r="F139" s="27">
        <v>1000</v>
      </c>
      <c r="G139" s="27">
        <v>0</v>
      </c>
      <c r="H139" s="27">
        <v>1000</v>
      </c>
      <c r="I139" s="27">
        <v>0</v>
      </c>
      <c r="J139" s="17">
        <f t="shared" si="30"/>
        <v>0</v>
      </c>
      <c r="K139" s="27">
        <v>0</v>
      </c>
      <c r="L139" s="27">
        <v>0</v>
      </c>
      <c r="M139" s="27">
        <v>0</v>
      </c>
      <c r="N139" s="17" t="str">
        <f t="shared" si="31"/>
        <v xml:space="preserve"> </v>
      </c>
      <c r="O139" s="27">
        <v>0</v>
      </c>
      <c r="P139" s="18">
        <f t="shared" si="32"/>
        <v>-1000</v>
      </c>
    </row>
    <row r="140" spans="1:16" x14ac:dyDescent="0.3">
      <c r="A140" s="25" t="s">
        <v>277</v>
      </c>
      <c r="B140" s="13" t="str">
        <f t="shared" si="33"/>
        <v>5</v>
      </c>
      <c r="C140" s="13" t="str">
        <f t="shared" si="34"/>
        <v>53</v>
      </c>
      <c r="D140" s="13" t="str">
        <f t="shared" si="35"/>
        <v>534</v>
      </c>
      <c r="E140" s="26" t="s">
        <v>278</v>
      </c>
      <c r="F140" s="27">
        <v>300000</v>
      </c>
      <c r="G140" s="27">
        <v>0</v>
      </c>
      <c r="H140" s="27">
        <v>-836895.82</v>
      </c>
      <c r="I140" s="27">
        <v>1136895.82</v>
      </c>
      <c r="J140" s="17">
        <f t="shared" si="30"/>
        <v>-1.358467556929607</v>
      </c>
      <c r="K140" s="27">
        <v>1136895.82</v>
      </c>
      <c r="L140" s="27">
        <v>0</v>
      </c>
      <c r="M140" s="27">
        <v>1136895.82</v>
      </c>
      <c r="N140" s="17">
        <f t="shared" si="31"/>
        <v>1</v>
      </c>
      <c r="O140" s="27">
        <v>0</v>
      </c>
      <c r="P140" s="18">
        <f t="shared" si="32"/>
        <v>1973791.6400000001</v>
      </c>
    </row>
    <row r="141" spans="1:16" x14ac:dyDescent="0.3">
      <c r="A141" s="25" t="s">
        <v>279</v>
      </c>
      <c r="B141" s="13" t="str">
        <f t="shared" si="33"/>
        <v>5</v>
      </c>
      <c r="C141" s="13" t="str">
        <f t="shared" si="34"/>
        <v>53</v>
      </c>
      <c r="D141" s="13" t="str">
        <f t="shared" si="35"/>
        <v>537</v>
      </c>
      <c r="E141" s="26" t="s">
        <v>280</v>
      </c>
      <c r="F141" s="27">
        <v>5000</v>
      </c>
      <c r="G141" s="27">
        <v>0</v>
      </c>
      <c r="H141" s="27">
        <v>550</v>
      </c>
      <c r="I141" s="27">
        <v>4450</v>
      </c>
      <c r="J141" s="17">
        <f t="shared" si="30"/>
        <v>8.0909090909090917</v>
      </c>
      <c r="K141" s="27">
        <v>4450</v>
      </c>
      <c r="L141" s="27">
        <v>0</v>
      </c>
      <c r="M141" s="27">
        <v>4450</v>
      </c>
      <c r="N141" s="17">
        <f t="shared" si="31"/>
        <v>1</v>
      </c>
      <c r="O141" s="27">
        <v>0</v>
      </c>
      <c r="P141" s="18">
        <f t="shared" si="32"/>
        <v>3900</v>
      </c>
    </row>
    <row r="142" spans="1:16" x14ac:dyDescent="0.3">
      <c r="A142" s="25" t="s">
        <v>281</v>
      </c>
      <c r="B142" s="13" t="str">
        <f t="shared" ref="B142:B149" si="36">LEFT(A142,1)</f>
        <v>5</v>
      </c>
      <c r="C142" s="13" t="str">
        <f t="shared" ref="C142:C149" si="37">LEFT(A142,2)</f>
        <v>54</v>
      </c>
      <c r="D142" s="13" t="str">
        <f t="shared" ref="D142:D149" si="38">LEFT(A142,3)</f>
        <v>541</v>
      </c>
      <c r="E142" s="26" t="s">
        <v>282</v>
      </c>
      <c r="F142" s="27">
        <v>40000</v>
      </c>
      <c r="G142" s="27">
        <v>0</v>
      </c>
      <c r="H142" s="27">
        <v>23295.06</v>
      </c>
      <c r="I142" s="27">
        <v>16704.939999999999</v>
      </c>
      <c r="J142" s="17">
        <f t="shared" si="30"/>
        <v>0.71710225258058991</v>
      </c>
      <c r="K142" s="27">
        <v>16704.939999999999</v>
      </c>
      <c r="L142" s="27">
        <v>0</v>
      </c>
      <c r="M142" s="27">
        <v>16704.939999999999</v>
      </c>
      <c r="N142" s="17">
        <f t="shared" si="31"/>
        <v>1</v>
      </c>
      <c r="O142" s="27">
        <v>0</v>
      </c>
      <c r="P142" s="18">
        <f t="shared" si="32"/>
        <v>-6590.1200000000026</v>
      </c>
    </row>
    <row r="143" spans="1:16" x14ac:dyDescent="0.3">
      <c r="A143" s="25" t="s">
        <v>283</v>
      </c>
      <c r="B143" s="13" t="str">
        <f t="shared" si="36"/>
        <v>5</v>
      </c>
      <c r="C143" s="13" t="str">
        <f t="shared" si="37"/>
        <v>54</v>
      </c>
      <c r="D143" s="13" t="str">
        <f t="shared" si="38"/>
        <v>541</v>
      </c>
      <c r="E143" s="26" t="s">
        <v>284</v>
      </c>
      <c r="F143" s="27">
        <v>20000</v>
      </c>
      <c r="G143" s="27">
        <v>0</v>
      </c>
      <c r="H143" s="27">
        <v>19570</v>
      </c>
      <c r="I143" s="27">
        <v>430</v>
      </c>
      <c r="J143" s="17">
        <f t="shared" si="30"/>
        <v>2.1972406745017884E-2</v>
      </c>
      <c r="K143" s="27">
        <v>430</v>
      </c>
      <c r="L143" s="27">
        <v>0</v>
      </c>
      <c r="M143" s="27">
        <v>430</v>
      </c>
      <c r="N143" s="17">
        <f t="shared" si="31"/>
        <v>1</v>
      </c>
      <c r="O143" s="27">
        <v>0</v>
      </c>
      <c r="P143" s="18">
        <f t="shared" si="32"/>
        <v>-19140</v>
      </c>
    </row>
    <row r="144" spans="1:16" x14ac:dyDescent="0.3">
      <c r="A144" s="25" t="s">
        <v>285</v>
      </c>
      <c r="B144" s="13" t="str">
        <f t="shared" si="36"/>
        <v>5</v>
      </c>
      <c r="C144" s="13" t="str">
        <f t="shared" si="37"/>
        <v>54</v>
      </c>
      <c r="D144" s="13" t="str">
        <f t="shared" si="38"/>
        <v>549</v>
      </c>
      <c r="E144" s="26" t="s">
        <v>286</v>
      </c>
      <c r="F144" s="27">
        <v>0</v>
      </c>
      <c r="G144" s="27">
        <v>0</v>
      </c>
      <c r="H144" s="27">
        <v>0</v>
      </c>
      <c r="I144" s="27">
        <v>0</v>
      </c>
      <c r="J144" s="17" t="str">
        <f t="shared" si="30"/>
        <v xml:space="preserve"> </v>
      </c>
      <c r="K144" s="27">
        <v>0</v>
      </c>
      <c r="L144" s="27">
        <v>0</v>
      </c>
      <c r="M144" s="27">
        <v>0</v>
      </c>
      <c r="N144" s="17" t="str">
        <f t="shared" si="31"/>
        <v xml:space="preserve"> </v>
      </c>
      <c r="O144" s="27">
        <v>0</v>
      </c>
      <c r="P144" s="18">
        <f t="shared" si="32"/>
        <v>0</v>
      </c>
    </row>
    <row r="145" spans="1:16" x14ac:dyDescent="0.3">
      <c r="A145" s="25" t="s">
        <v>287</v>
      </c>
      <c r="B145" s="13" t="str">
        <f t="shared" si="36"/>
        <v>5</v>
      </c>
      <c r="C145" s="13" t="str">
        <f t="shared" si="37"/>
        <v>55</v>
      </c>
      <c r="D145" s="13" t="str">
        <f t="shared" si="38"/>
        <v>550</v>
      </c>
      <c r="E145" s="26" t="s">
        <v>288</v>
      </c>
      <c r="F145" s="27">
        <v>1500000</v>
      </c>
      <c r="G145" s="27">
        <v>0</v>
      </c>
      <c r="H145" s="27">
        <v>257889.24</v>
      </c>
      <c r="I145" s="27">
        <v>1242110.76</v>
      </c>
      <c r="J145" s="17">
        <f t="shared" si="30"/>
        <v>4.8164505041001329</v>
      </c>
      <c r="K145" s="27">
        <v>954556.32</v>
      </c>
      <c r="L145" s="27">
        <v>0</v>
      </c>
      <c r="M145" s="27">
        <v>954556.32</v>
      </c>
      <c r="N145" s="17">
        <f t="shared" si="31"/>
        <v>0.76849533128591518</v>
      </c>
      <c r="O145" s="27">
        <v>287554.44</v>
      </c>
      <c r="P145" s="18">
        <f t="shared" si="32"/>
        <v>984221.52</v>
      </c>
    </row>
    <row r="146" spans="1:16" x14ac:dyDescent="0.3">
      <c r="A146" s="25" t="s">
        <v>289</v>
      </c>
      <c r="B146" s="13" t="str">
        <f t="shared" si="36"/>
        <v>5</v>
      </c>
      <c r="C146" s="13" t="str">
        <f t="shared" si="37"/>
        <v>55</v>
      </c>
      <c r="D146" s="13" t="str">
        <f t="shared" si="38"/>
        <v>554</v>
      </c>
      <c r="E146" s="26" t="s">
        <v>290</v>
      </c>
      <c r="F146" s="27">
        <v>7000</v>
      </c>
      <c r="G146" s="27">
        <v>0</v>
      </c>
      <c r="H146" s="27">
        <v>5160</v>
      </c>
      <c r="I146" s="27">
        <v>1840</v>
      </c>
      <c r="J146" s="17">
        <f t="shared" si="30"/>
        <v>0.35658914728682173</v>
      </c>
      <c r="K146" s="27">
        <v>1840</v>
      </c>
      <c r="L146" s="27">
        <v>0</v>
      </c>
      <c r="M146" s="27">
        <v>1840</v>
      </c>
      <c r="N146" s="17">
        <f t="shared" si="31"/>
        <v>1</v>
      </c>
      <c r="O146" s="27">
        <v>0</v>
      </c>
      <c r="P146" s="18">
        <f t="shared" si="32"/>
        <v>-3320</v>
      </c>
    </row>
    <row r="147" spans="1:16" x14ac:dyDescent="0.3">
      <c r="A147" s="25" t="s">
        <v>291</v>
      </c>
      <c r="B147" s="13" t="str">
        <f t="shared" si="36"/>
        <v>5</v>
      </c>
      <c r="C147" s="13" t="str">
        <f t="shared" si="37"/>
        <v>55</v>
      </c>
      <c r="D147" s="13" t="str">
        <f t="shared" si="38"/>
        <v>559</v>
      </c>
      <c r="E147" s="26" t="s">
        <v>292</v>
      </c>
      <c r="F147" s="27">
        <v>0</v>
      </c>
      <c r="G147" s="27">
        <v>0</v>
      </c>
      <c r="H147" s="27">
        <v>-15226.06</v>
      </c>
      <c r="I147" s="27">
        <v>15226.06</v>
      </c>
      <c r="J147" s="17">
        <f t="shared" si="30"/>
        <v>-1</v>
      </c>
      <c r="K147" s="27">
        <v>7613.03</v>
      </c>
      <c r="L147" s="27">
        <v>0</v>
      </c>
      <c r="M147" s="27">
        <v>7613.03</v>
      </c>
      <c r="N147" s="17">
        <f t="shared" si="31"/>
        <v>0.5</v>
      </c>
      <c r="O147" s="27">
        <v>7613.03</v>
      </c>
      <c r="P147" s="18">
        <f t="shared" si="32"/>
        <v>30452.12</v>
      </c>
    </row>
    <row r="148" spans="1:16" x14ac:dyDescent="0.3">
      <c r="A148" s="25" t="s">
        <v>293</v>
      </c>
      <c r="B148" s="13" t="str">
        <f t="shared" si="36"/>
        <v>5</v>
      </c>
      <c r="C148" s="13" t="str">
        <f t="shared" si="37"/>
        <v>59</v>
      </c>
      <c r="D148" s="13" t="str">
        <f t="shared" si="38"/>
        <v>599</v>
      </c>
      <c r="E148" s="26" t="s">
        <v>294</v>
      </c>
      <c r="F148" s="27">
        <v>5000</v>
      </c>
      <c r="G148" s="27">
        <v>0</v>
      </c>
      <c r="H148" s="27">
        <v>5000</v>
      </c>
      <c r="I148" s="27">
        <v>0</v>
      </c>
      <c r="J148" s="17">
        <f t="shared" si="30"/>
        <v>0</v>
      </c>
      <c r="K148" s="27">
        <v>0</v>
      </c>
      <c r="L148" s="27">
        <v>0</v>
      </c>
      <c r="M148" s="27">
        <v>0</v>
      </c>
      <c r="N148" s="17" t="str">
        <f t="shared" si="31"/>
        <v xml:space="preserve"> </v>
      </c>
      <c r="O148" s="27">
        <v>0</v>
      </c>
      <c r="P148" s="18">
        <f t="shared" si="32"/>
        <v>-5000</v>
      </c>
    </row>
    <row r="149" spans="1:16" x14ac:dyDescent="0.3">
      <c r="A149" s="25" t="s">
        <v>295</v>
      </c>
      <c r="B149" s="13" t="str">
        <f t="shared" si="36"/>
        <v>5</v>
      </c>
      <c r="C149" s="13" t="str">
        <f t="shared" si="37"/>
        <v>59</v>
      </c>
      <c r="D149" s="13" t="str">
        <f t="shared" si="38"/>
        <v>599</v>
      </c>
      <c r="E149" s="26" t="s">
        <v>296</v>
      </c>
      <c r="F149" s="27">
        <v>115000</v>
      </c>
      <c r="G149" s="27">
        <v>0</v>
      </c>
      <c r="H149" s="27">
        <v>-128307.38</v>
      </c>
      <c r="I149" s="27">
        <v>243307.38</v>
      </c>
      <c r="J149" s="17">
        <f t="shared" si="30"/>
        <v>-1.896285155226457</v>
      </c>
      <c r="K149" s="27">
        <v>243307.38</v>
      </c>
      <c r="L149" s="27">
        <v>0</v>
      </c>
      <c r="M149" s="27">
        <v>243307.38</v>
      </c>
      <c r="N149" s="17">
        <f t="shared" si="31"/>
        <v>1</v>
      </c>
      <c r="O149" s="27">
        <v>0</v>
      </c>
      <c r="P149" s="18">
        <f t="shared" si="32"/>
        <v>371614.76</v>
      </c>
    </row>
    <row r="150" spans="1:16" x14ac:dyDescent="0.3">
      <c r="A150" s="1"/>
      <c r="B150" s="13"/>
      <c r="C150" s="13"/>
      <c r="D150" s="13"/>
      <c r="E150" s="4" t="s">
        <v>19</v>
      </c>
      <c r="F150" s="19">
        <f>SUM(F6:F149)</f>
        <v>252897350</v>
      </c>
      <c r="G150" s="19">
        <f>SUM(G6:G149)</f>
        <v>11097843.830000002</v>
      </c>
      <c r="H150" s="19">
        <f>SUM(H6:H149)</f>
        <v>50412579.54999999</v>
      </c>
      <c r="I150" s="19">
        <f>SUM(I6:I149)</f>
        <v>213582614.28</v>
      </c>
      <c r="J150" s="20">
        <f>I150/H150</f>
        <v>4.2366928291809671</v>
      </c>
      <c r="K150" s="19">
        <f>SUM(K6:K149)</f>
        <v>140223478.63999999</v>
      </c>
      <c r="L150" s="19">
        <f>SUM(L6:L149)</f>
        <v>3227250.6499999994</v>
      </c>
      <c r="M150" s="19">
        <f>SUM(M6:M149)</f>
        <v>136996227.98999998</v>
      </c>
      <c r="N150" s="22">
        <f t="shared" ref="N150" si="39">IF(I150=0," ",M150/I150)</f>
        <v>0.64142031621732232</v>
      </c>
      <c r="O150" s="19">
        <f>SUM(O6:O149)</f>
        <v>76586386.289999992</v>
      </c>
      <c r="P150" s="19">
        <f>SUM(P6:P149)</f>
        <v>163170034.7299999</v>
      </c>
    </row>
    <row r="151" spans="1:16" x14ac:dyDescent="0.3">
      <c r="A151" s="1"/>
      <c r="B151" s="13"/>
      <c r="C151" s="13"/>
      <c r="D151" s="13"/>
      <c r="E151" s="2"/>
      <c r="F151" s="3"/>
      <c r="G151" s="3"/>
      <c r="H151" s="3"/>
      <c r="I151" s="3"/>
      <c r="J151" s="17"/>
      <c r="K151" s="3"/>
      <c r="L151" s="3"/>
      <c r="M151" s="3"/>
      <c r="N151" s="17"/>
      <c r="O151" s="3"/>
      <c r="P151" s="18"/>
    </row>
    <row r="152" spans="1:16" x14ac:dyDescent="0.3">
      <c r="A152" s="25" t="s">
        <v>297</v>
      </c>
      <c r="B152" s="13" t="str">
        <f t="shared" ref="B152:B168" si="40">LEFT(A152,1)</f>
        <v>6</v>
      </c>
      <c r="C152" s="13" t="str">
        <f t="shared" ref="C152:C168" si="41">LEFT(A152,2)</f>
        <v>60</v>
      </c>
      <c r="D152" s="13" t="str">
        <f t="shared" ref="D152:D168" si="42">LEFT(A152,3)</f>
        <v>603</v>
      </c>
      <c r="E152" s="26" t="s">
        <v>298</v>
      </c>
      <c r="F152" s="27">
        <v>3713505</v>
      </c>
      <c r="G152" s="27">
        <v>0</v>
      </c>
      <c r="H152" s="27">
        <v>-2307988.65</v>
      </c>
      <c r="I152" s="27">
        <v>6021493.6500000004</v>
      </c>
      <c r="J152" s="17">
        <f t="shared" ref="J152:J165" si="43">IF(H152=0," ",I152/H152)</f>
        <v>-2.6089788829767429</v>
      </c>
      <c r="K152" s="27">
        <v>6696901.6500000004</v>
      </c>
      <c r="L152" s="27">
        <v>675408</v>
      </c>
      <c r="M152" s="27">
        <v>6021493.6500000004</v>
      </c>
      <c r="N152" s="17">
        <f t="shared" ref="N152:N179" si="44">IF(I152=0," ",M152/I152)</f>
        <v>1</v>
      </c>
      <c r="O152" s="27">
        <v>0</v>
      </c>
      <c r="P152" s="18">
        <f t="shared" ref="P152:P179" si="45">I152-H152</f>
        <v>8329482.3000000007</v>
      </c>
    </row>
    <row r="153" spans="1:16" x14ac:dyDescent="0.3">
      <c r="A153" s="25" t="s">
        <v>299</v>
      </c>
      <c r="B153" s="13" t="str">
        <f t="shared" ref="B153:B165" si="46">LEFT(A153,1)</f>
        <v>6</v>
      </c>
      <c r="C153" s="13" t="str">
        <f t="shared" ref="C153:C165" si="47">LEFT(A153,2)</f>
        <v>60</v>
      </c>
      <c r="D153" s="13" t="str">
        <f t="shared" ref="D153:D165" si="48">LEFT(A153,3)</f>
        <v>609</v>
      </c>
      <c r="E153" s="26" t="s">
        <v>300</v>
      </c>
      <c r="F153" s="27">
        <v>2050500</v>
      </c>
      <c r="G153" s="27">
        <v>0</v>
      </c>
      <c r="H153" s="27">
        <v>0</v>
      </c>
      <c r="I153" s="27">
        <v>2050500</v>
      </c>
      <c r="J153" s="17" t="str">
        <f t="shared" si="43"/>
        <v xml:space="preserve"> </v>
      </c>
      <c r="K153" s="27">
        <v>2050500</v>
      </c>
      <c r="L153" s="27">
        <v>0</v>
      </c>
      <c r="M153" s="27">
        <v>2050500</v>
      </c>
      <c r="N153" s="17">
        <f t="shared" si="44"/>
        <v>1</v>
      </c>
      <c r="O153" s="27">
        <v>0</v>
      </c>
      <c r="P153" s="18">
        <f t="shared" si="45"/>
        <v>2050500</v>
      </c>
    </row>
    <row r="154" spans="1:16" x14ac:dyDescent="0.3">
      <c r="A154" s="25" t="s">
        <v>301</v>
      </c>
      <c r="B154" s="13" t="str">
        <f t="shared" si="46"/>
        <v>6</v>
      </c>
      <c r="C154" s="13" t="str">
        <f t="shared" si="47"/>
        <v>68</v>
      </c>
      <c r="D154" s="13" t="str">
        <f t="shared" si="48"/>
        <v>680</v>
      </c>
      <c r="E154" s="26" t="s">
        <v>302</v>
      </c>
      <c r="F154" s="27">
        <v>0</v>
      </c>
      <c r="G154" s="27">
        <v>0</v>
      </c>
      <c r="H154" s="27">
        <v>-20526.900000000001</v>
      </c>
      <c r="I154" s="27">
        <v>20526.900000000001</v>
      </c>
      <c r="J154" s="17">
        <f t="shared" si="43"/>
        <v>-1</v>
      </c>
      <c r="K154" s="27">
        <v>20526.900000000001</v>
      </c>
      <c r="L154" s="27">
        <v>0</v>
      </c>
      <c r="M154" s="27">
        <v>20526.900000000001</v>
      </c>
      <c r="N154" s="17">
        <f t="shared" si="44"/>
        <v>1</v>
      </c>
      <c r="O154" s="27">
        <v>0</v>
      </c>
      <c r="P154" s="18">
        <f t="shared" si="45"/>
        <v>41053.800000000003</v>
      </c>
    </row>
    <row r="155" spans="1:16" x14ac:dyDescent="0.3">
      <c r="A155" s="25" t="s">
        <v>303</v>
      </c>
      <c r="B155" s="13" t="str">
        <f t="shared" si="46"/>
        <v>6</v>
      </c>
      <c r="C155" s="13" t="str">
        <f t="shared" si="47"/>
        <v>68</v>
      </c>
      <c r="D155" s="13" t="str">
        <f t="shared" si="48"/>
        <v>680</v>
      </c>
      <c r="E155" s="26" t="s">
        <v>304</v>
      </c>
      <c r="F155" s="27">
        <v>0</v>
      </c>
      <c r="G155" s="27">
        <v>0</v>
      </c>
      <c r="H155" s="27">
        <v>-243834.63</v>
      </c>
      <c r="I155" s="27">
        <v>243834.63</v>
      </c>
      <c r="J155" s="17">
        <f t="shared" si="43"/>
        <v>-1</v>
      </c>
      <c r="K155" s="27">
        <v>0</v>
      </c>
      <c r="L155" s="27">
        <v>0</v>
      </c>
      <c r="M155" s="27">
        <v>0</v>
      </c>
      <c r="N155" s="17">
        <f t="shared" si="44"/>
        <v>0</v>
      </c>
      <c r="O155" s="27">
        <v>243834.63</v>
      </c>
      <c r="P155" s="18">
        <f t="shared" si="45"/>
        <v>487669.26</v>
      </c>
    </row>
    <row r="156" spans="1:16" x14ac:dyDescent="0.3">
      <c r="A156" s="25" t="s">
        <v>305</v>
      </c>
      <c r="B156" s="13" t="str">
        <f t="shared" si="46"/>
        <v>7</v>
      </c>
      <c r="C156" s="13" t="str">
        <f t="shared" si="47"/>
        <v>72</v>
      </c>
      <c r="D156" s="13" t="str">
        <f t="shared" si="48"/>
        <v>723</v>
      </c>
      <c r="E156" s="26" t="s">
        <v>306</v>
      </c>
      <c r="F156" s="27">
        <v>0</v>
      </c>
      <c r="G156" s="27">
        <v>368368.4</v>
      </c>
      <c r="H156" s="27">
        <v>368368.4</v>
      </c>
      <c r="I156" s="27">
        <v>0</v>
      </c>
      <c r="J156" s="17">
        <f t="shared" si="43"/>
        <v>0</v>
      </c>
      <c r="K156" s="27">
        <v>0</v>
      </c>
      <c r="L156" s="27">
        <v>0</v>
      </c>
      <c r="M156" s="27">
        <v>0</v>
      </c>
      <c r="N156" s="17" t="str">
        <f t="shared" si="44"/>
        <v xml:space="preserve"> </v>
      </c>
      <c r="O156" s="27">
        <v>0</v>
      </c>
      <c r="P156" s="18">
        <f t="shared" si="45"/>
        <v>-368368.4</v>
      </c>
    </row>
    <row r="157" spans="1:16" x14ac:dyDescent="0.3">
      <c r="A157" s="25" t="s">
        <v>350</v>
      </c>
      <c r="B157" s="13" t="str">
        <f t="shared" si="46"/>
        <v>7</v>
      </c>
      <c r="C157" s="13" t="str">
        <f t="shared" si="47"/>
        <v>75</v>
      </c>
      <c r="D157" s="13" t="str">
        <f t="shared" si="48"/>
        <v>750</v>
      </c>
      <c r="E157" s="26" t="s">
        <v>351</v>
      </c>
      <c r="F157" s="27">
        <v>0</v>
      </c>
      <c r="G157" s="27">
        <v>345250</v>
      </c>
      <c r="H157" s="27">
        <v>345250</v>
      </c>
      <c r="I157" s="27">
        <v>0</v>
      </c>
      <c r="J157" s="17">
        <f t="shared" si="43"/>
        <v>0</v>
      </c>
      <c r="K157" s="27">
        <v>0</v>
      </c>
      <c r="L157" s="27">
        <v>0</v>
      </c>
      <c r="M157" s="27">
        <v>0</v>
      </c>
      <c r="N157" s="17" t="str">
        <f t="shared" si="44"/>
        <v xml:space="preserve"> </v>
      </c>
      <c r="O157" s="27">
        <v>0</v>
      </c>
      <c r="P157" s="18">
        <f t="shared" si="45"/>
        <v>-345250</v>
      </c>
    </row>
    <row r="158" spans="1:16" x14ac:dyDescent="0.3">
      <c r="A158" s="25" t="s">
        <v>307</v>
      </c>
      <c r="B158" s="13" t="str">
        <f t="shared" si="46"/>
        <v>7</v>
      </c>
      <c r="C158" s="13" t="str">
        <f t="shared" si="47"/>
        <v>75</v>
      </c>
      <c r="D158" s="13" t="str">
        <f t="shared" si="48"/>
        <v>750</v>
      </c>
      <c r="E158" s="26" t="s">
        <v>308</v>
      </c>
      <c r="F158" s="27">
        <v>570815</v>
      </c>
      <c r="G158" s="27">
        <v>0</v>
      </c>
      <c r="H158" s="27">
        <v>570815</v>
      </c>
      <c r="I158" s="27">
        <v>0</v>
      </c>
      <c r="J158" s="17">
        <f t="shared" si="43"/>
        <v>0</v>
      </c>
      <c r="K158" s="27">
        <v>0</v>
      </c>
      <c r="L158" s="27">
        <v>0</v>
      </c>
      <c r="M158" s="27">
        <v>0</v>
      </c>
      <c r="N158" s="17" t="str">
        <f t="shared" si="44"/>
        <v xml:space="preserve"> </v>
      </c>
      <c r="O158" s="27">
        <v>0</v>
      </c>
      <c r="P158" s="18">
        <f t="shared" si="45"/>
        <v>-570815</v>
      </c>
    </row>
    <row r="159" spans="1:16" x14ac:dyDescent="0.3">
      <c r="A159" s="25" t="s">
        <v>309</v>
      </c>
      <c r="B159" s="13" t="str">
        <f t="shared" si="46"/>
        <v>7</v>
      </c>
      <c r="C159" s="13" t="str">
        <f t="shared" si="47"/>
        <v>75</v>
      </c>
      <c r="D159" s="13" t="str">
        <f t="shared" si="48"/>
        <v>750</v>
      </c>
      <c r="E159" s="26" t="s">
        <v>310</v>
      </c>
      <c r="F159" s="27">
        <v>0</v>
      </c>
      <c r="G159" s="27">
        <v>0</v>
      </c>
      <c r="H159" s="27">
        <v>0</v>
      </c>
      <c r="I159" s="27">
        <v>0</v>
      </c>
      <c r="J159" s="17" t="str">
        <f t="shared" si="43"/>
        <v xml:space="preserve"> </v>
      </c>
      <c r="K159" s="27">
        <v>0</v>
      </c>
      <c r="L159" s="27">
        <v>0</v>
      </c>
      <c r="M159" s="27">
        <v>0</v>
      </c>
      <c r="N159" s="17" t="str">
        <f t="shared" si="44"/>
        <v xml:space="preserve"> </v>
      </c>
      <c r="O159" s="27">
        <v>0</v>
      </c>
      <c r="P159" s="18">
        <f t="shared" si="45"/>
        <v>0</v>
      </c>
    </row>
    <row r="160" spans="1:16" x14ac:dyDescent="0.3">
      <c r="A160" s="25" t="s">
        <v>311</v>
      </c>
      <c r="B160" s="13" t="str">
        <f t="shared" si="46"/>
        <v>7</v>
      </c>
      <c r="C160" s="13" t="str">
        <f t="shared" si="47"/>
        <v>75</v>
      </c>
      <c r="D160" s="13" t="str">
        <f t="shared" si="48"/>
        <v>750</v>
      </c>
      <c r="E160" s="26" t="s">
        <v>312</v>
      </c>
      <c r="F160" s="27">
        <v>0</v>
      </c>
      <c r="G160" s="27">
        <v>561789.67000000004</v>
      </c>
      <c r="H160" s="27">
        <v>-600887.32999999996</v>
      </c>
      <c r="I160" s="27">
        <v>1162677</v>
      </c>
      <c r="J160" s="17">
        <f t="shared" si="43"/>
        <v>-1.9349334591561451</v>
      </c>
      <c r="K160" s="27">
        <v>1162677</v>
      </c>
      <c r="L160" s="27">
        <v>0</v>
      </c>
      <c r="M160" s="27">
        <v>1162677</v>
      </c>
      <c r="N160" s="17">
        <f t="shared" si="44"/>
        <v>1</v>
      </c>
      <c r="O160" s="27">
        <v>0</v>
      </c>
      <c r="P160" s="18">
        <f t="shared" si="45"/>
        <v>1763564.33</v>
      </c>
    </row>
    <row r="161" spans="1:16" x14ac:dyDescent="0.3">
      <c r="A161" s="25" t="s">
        <v>313</v>
      </c>
      <c r="B161" s="13" t="str">
        <f t="shared" si="46"/>
        <v>7</v>
      </c>
      <c r="C161" s="13" t="str">
        <f t="shared" si="47"/>
        <v>75</v>
      </c>
      <c r="D161" s="13" t="str">
        <f t="shared" si="48"/>
        <v>750</v>
      </c>
      <c r="E161" s="26" t="s">
        <v>314</v>
      </c>
      <c r="F161" s="27">
        <v>0</v>
      </c>
      <c r="G161" s="27">
        <v>0</v>
      </c>
      <c r="H161" s="27">
        <v>0</v>
      </c>
      <c r="I161" s="27">
        <v>0</v>
      </c>
      <c r="J161" s="17" t="str">
        <f t="shared" si="43"/>
        <v xml:space="preserve"> </v>
      </c>
      <c r="K161" s="27">
        <v>0</v>
      </c>
      <c r="L161" s="27">
        <v>0</v>
      </c>
      <c r="M161" s="27">
        <v>0</v>
      </c>
      <c r="N161" s="17" t="str">
        <f t="shared" si="44"/>
        <v xml:space="preserve"> </v>
      </c>
      <c r="O161" s="27">
        <v>0</v>
      </c>
      <c r="P161" s="18">
        <f t="shared" si="45"/>
        <v>0</v>
      </c>
    </row>
    <row r="162" spans="1:16" x14ac:dyDescent="0.3">
      <c r="A162" s="25" t="s">
        <v>315</v>
      </c>
      <c r="B162" s="13" t="str">
        <f t="shared" si="46"/>
        <v>7</v>
      </c>
      <c r="C162" s="13" t="str">
        <f t="shared" si="47"/>
        <v>79</v>
      </c>
      <c r="D162" s="13" t="str">
        <f t="shared" si="48"/>
        <v>797</v>
      </c>
      <c r="E162" s="26" t="s">
        <v>316</v>
      </c>
      <c r="F162" s="27">
        <v>0</v>
      </c>
      <c r="G162" s="27">
        <v>0</v>
      </c>
      <c r="H162" s="27">
        <v>0</v>
      </c>
      <c r="I162" s="27">
        <v>0</v>
      </c>
      <c r="J162" s="17" t="str">
        <f t="shared" si="43"/>
        <v xml:space="preserve"> </v>
      </c>
      <c r="K162" s="27">
        <v>0</v>
      </c>
      <c r="L162" s="27">
        <v>0</v>
      </c>
      <c r="M162" s="27">
        <v>0</v>
      </c>
      <c r="N162" s="17" t="str">
        <f t="shared" si="44"/>
        <v xml:space="preserve"> </v>
      </c>
      <c r="O162" s="27">
        <v>0</v>
      </c>
      <c r="P162" s="18">
        <f t="shared" si="45"/>
        <v>0</v>
      </c>
    </row>
    <row r="163" spans="1:16" x14ac:dyDescent="0.3">
      <c r="A163" s="25" t="s">
        <v>317</v>
      </c>
      <c r="B163" s="13" t="str">
        <f t="shared" si="46"/>
        <v>7</v>
      </c>
      <c r="C163" s="13" t="str">
        <f t="shared" si="47"/>
        <v>79</v>
      </c>
      <c r="D163" s="13" t="str">
        <f t="shared" si="48"/>
        <v>797</v>
      </c>
      <c r="E163" s="26" t="s">
        <v>268</v>
      </c>
      <c r="F163" s="27">
        <v>397980</v>
      </c>
      <c r="G163" s="27">
        <v>0</v>
      </c>
      <c r="H163" s="27">
        <v>36491.75</v>
      </c>
      <c r="I163" s="27">
        <v>361488.25</v>
      </c>
      <c r="J163" s="17">
        <f t="shared" si="43"/>
        <v>9.9060267046661235</v>
      </c>
      <c r="K163" s="27">
        <v>361488.25</v>
      </c>
      <c r="L163" s="27">
        <v>0</v>
      </c>
      <c r="M163" s="27">
        <v>361488.25</v>
      </c>
      <c r="N163" s="17">
        <f t="shared" si="44"/>
        <v>1</v>
      </c>
      <c r="O163" s="27">
        <v>0</v>
      </c>
      <c r="P163" s="18">
        <f t="shared" si="45"/>
        <v>324996.5</v>
      </c>
    </row>
    <row r="164" spans="1:16" x14ac:dyDescent="0.3">
      <c r="A164" s="25" t="s">
        <v>318</v>
      </c>
      <c r="B164" s="13" t="str">
        <f t="shared" ref="B164" si="49">LEFT(A164,1)</f>
        <v>7</v>
      </c>
      <c r="C164" s="13" t="str">
        <f t="shared" ref="C164" si="50">LEFT(A164,2)</f>
        <v>79</v>
      </c>
      <c r="D164" s="13" t="str">
        <f t="shared" ref="D164" si="51">LEFT(A164,3)</f>
        <v>797</v>
      </c>
      <c r="E164" s="26" t="s">
        <v>258</v>
      </c>
      <c r="F164" s="27">
        <v>122300</v>
      </c>
      <c r="G164" s="27">
        <v>0</v>
      </c>
      <c r="H164" s="27">
        <v>122300</v>
      </c>
      <c r="I164" s="27">
        <v>0</v>
      </c>
      <c r="J164" s="17">
        <f t="shared" si="43"/>
        <v>0</v>
      </c>
      <c r="K164" s="27">
        <v>0</v>
      </c>
      <c r="L164" s="27">
        <v>0</v>
      </c>
      <c r="M164" s="27">
        <v>0</v>
      </c>
      <c r="N164" s="17" t="str">
        <f t="shared" si="44"/>
        <v xml:space="preserve"> </v>
      </c>
      <c r="O164" s="27">
        <v>0</v>
      </c>
      <c r="P164" s="18">
        <f t="shared" si="45"/>
        <v>-122300</v>
      </c>
    </row>
    <row r="165" spans="1:16" x14ac:dyDescent="0.3">
      <c r="A165" s="25" t="s">
        <v>319</v>
      </c>
      <c r="B165" s="13" t="str">
        <f t="shared" si="46"/>
        <v>7</v>
      </c>
      <c r="C165" s="13" t="str">
        <f t="shared" si="47"/>
        <v>79</v>
      </c>
      <c r="D165" s="13" t="str">
        <f t="shared" si="48"/>
        <v>797</v>
      </c>
      <c r="E165" s="26" t="s">
        <v>260</v>
      </c>
      <c r="F165" s="27">
        <v>1500</v>
      </c>
      <c r="G165" s="27">
        <v>0</v>
      </c>
      <c r="H165" s="27">
        <v>1500</v>
      </c>
      <c r="I165" s="27">
        <v>0</v>
      </c>
      <c r="J165" s="17">
        <f t="shared" si="43"/>
        <v>0</v>
      </c>
      <c r="K165" s="27">
        <v>0</v>
      </c>
      <c r="L165" s="27">
        <v>0</v>
      </c>
      <c r="M165" s="27">
        <v>0</v>
      </c>
      <c r="N165" s="17" t="str">
        <f t="shared" si="44"/>
        <v xml:space="preserve"> </v>
      </c>
      <c r="O165" s="27">
        <v>0</v>
      </c>
      <c r="P165" s="18">
        <f t="shared" si="45"/>
        <v>-1500</v>
      </c>
    </row>
    <row r="166" spans="1:16" s="16" customFormat="1" x14ac:dyDescent="0.3">
      <c r="A166" s="4"/>
      <c r="B166" s="4"/>
      <c r="C166" s="4"/>
      <c r="D166" s="4"/>
      <c r="E166" s="4" t="s">
        <v>20</v>
      </c>
      <c r="F166" s="19">
        <f>SUBTOTAL(9,F152:F165)</f>
        <v>6856600</v>
      </c>
      <c r="G166" s="19">
        <f>SUBTOTAL(9,G152:G165)</f>
        <v>1275408.07</v>
      </c>
      <c r="H166" s="19">
        <f>SUBTOTAL(9,H152:H165)</f>
        <v>-1728512.3599999999</v>
      </c>
      <c r="I166" s="19">
        <f>SUBTOTAL(9,I152:I165)</f>
        <v>9860520.4299999997</v>
      </c>
      <c r="J166" s="20">
        <f t="shared" ref="J166" si="52">I166/H166</f>
        <v>-5.7046282446021968</v>
      </c>
      <c r="K166" s="19">
        <f>SUBTOTAL(9,K152:K165)</f>
        <v>10292093.800000001</v>
      </c>
      <c r="L166" s="19">
        <f>SUBTOTAL(9,L152:L165)</f>
        <v>675408</v>
      </c>
      <c r="M166" s="19">
        <f>SUBTOTAL(9,M152:M165)</f>
        <v>9616685.8000000007</v>
      </c>
      <c r="N166" s="20">
        <f t="shared" si="44"/>
        <v>0.97527162671270906</v>
      </c>
      <c r="O166" s="19">
        <f>SUBTOTAL(9,O152:O165)</f>
        <v>243834.63</v>
      </c>
      <c r="P166" s="19">
        <f>SUBTOTAL(9,P152:P165)</f>
        <v>11589032.790000001</v>
      </c>
    </row>
    <row r="167" spans="1:16" x14ac:dyDescent="0.3">
      <c r="A167" s="1"/>
      <c r="B167" s="13"/>
      <c r="C167" s="13"/>
      <c r="D167" s="13"/>
      <c r="E167" s="2"/>
      <c r="F167" s="3"/>
      <c r="G167" s="3"/>
      <c r="H167" s="3"/>
      <c r="I167" s="3"/>
      <c r="J167" s="17"/>
      <c r="K167" s="3"/>
      <c r="L167" s="3"/>
      <c r="M167" s="3"/>
      <c r="N167" s="17"/>
      <c r="O167" s="3"/>
      <c r="P167" s="18"/>
    </row>
    <row r="168" spans="1:16" x14ac:dyDescent="0.3">
      <c r="A168" s="25" t="s">
        <v>320</v>
      </c>
      <c r="B168" s="13" t="str">
        <f t="shared" si="40"/>
        <v>8</v>
      </c>
      <c r="C168" s="13" t="str">
        <f t="shared" si="41"/>
        <v>82</v>
      </c>
      <c r="D168" s="13" t="str">
        <f t="shared" si="42"/>
        <v>820</v>
      </c>
      <c r="E168" s="26" t="s">
        <v>321</v>
      </c>
      <c r="F168" s="27">
        <v>300000</v>
      </c>
      <c r="G168" s="27">
        <v>0</v>
      </c>
      <c r="H168" s="27">
        <v>300000</v>
      </c>
      <c r="I168" s="27">
        <v>0</v>
      </c>
      <c r="J168" s="17">
        <f t="shared" ref="J168:J179" si="53">IF(H168=0," ",I168/H168)</f>
        <v>0</v>
      </c>
      <c r="K168" s="27">
        <v>0</v>
      </c>
      <c r="L168" s="27">
        <v>0</v>
      </c>
      <c r="M168" s="27">
        <v>0</v>
      </c>
      <c r="N168" s="17" t="str">
        <f t="shared" si="44"/>
        <v xml:space="preserve"> </v>
      </c>
      <c r="O168" s="27">
        <v>0</v>
      </c>
      <c r="P168" s="18">
        <f t="shared" si="45"/>
        <v>-300000</v>
      </c>
    </row>
    <row r="169" spans="1:16" x14ac:dyDescent="0.3">
      <c r="A169" s="25" t="s">
        <v>322</v>
      </c>
      <c r="B169" s="13" t="str">
        <f t="shared" ref="B169:B179" si="54">LEFT(A169,1)</f>
        <v>8</v>
      </c>
      <c r="C169" s="13" t="str">
        <f t="shared" ref="C169:C179" si="55">LEFT(A169,2)</f>
        <v>83</v>
      </c>
      <c r="D169" s="13" t="str">
        <f t="shared" ref="D169:D179" si="56">LEFT(A169,3)</f>
        <v>830</v>
      </c>
      <c r="E169" s="26" t="s">
        <v>323</v>
      </c>
      <c r="F169" s="27">
        <v>18000</v>
      </c>
      <c r="G169" s="27">
        <v>0</v>
      </c>
      <c r="H169" s="27">
        <v>17737.2</v>
      </c>
      <c r="I169" s="27">
        <v>262.8</v>
      </c>
      <c r="J169" s="17">
        <f t="shared" si="53"/>
        <v>1.4816318246397403E-2</v>
      </c>
      <c r="K169" s="27">
        <v>262.8</v>
      </c>
      <c r="L169" s="27">
        <v>0</v>
      </c>
      <c r="M169" s="27">
        <v>262.8</v>
      </c>
      <c r="N169" s="17">
        <f t="shared" si="44"/>
        <v>1</v>
      </c>
      <c r="O169" s="27">
        <v>0</v>
      </c>
      <c r="P169" s="18">
        <f t="shared" si="45"/>
        <v>-17474.400000000001</v>
      </c>
    </row>
    <row r="170" spans="1:16" x14ac:dyDescent="0.3">
      <c r="A170" s="25" t="s">
        <v>324</v>
      </c>
      <c r="B170" s="13" t="str">
        <f t="shared" si="54"/>
        <v>8</v>
      </c>
      <c r="C170" s="13" t="str">
        <f t="shared" si="55"/>
        <v>83</v>
      </c>
      <c r="D170" s="13" t="str">
        <f t="shared" si="56"/>
        <v>830</v>
      </c>
      <c r="E170" s="26" t="s">
        <v>325</v>
      </c>
      <c r="F170" s="27">
        <v>170000</v>
      </c>
      <c r="G170" s="27">
        <v>0</v>
      </c>
      <c r="H170" s="27">
        <v>159804.13</v>
      </c>
      <c r="I170" s="27">
        <v>10195.870000000001</v>
      </c>
      <c r="J170" s="17">
        <f t="shared" si="53"/>
        <v>6.3802293470137481E-2</v>
      </c>
      <c r="K170" s="27">
        <v>10195.870000000001</v>
      </c>
      <c r="L170" s="27">
        <v>0</v>
      </c>
      <c r="M170" s="27">
        <v>10195.870000000001</v>
      </c>
      <c r="N170" s="17">
        <f t="shared" si="44"/>
        <v>1</v>
      </c>
      <c r="O170" s="27">
        <v>0</v>
      </c>
      <c r="P170" s="18">
        <f t="shared" si="45"/>
        <v>-149608.26</v>
      </c>
    </row>
    <row r="171" spans="1:16" x14ac:dyDescent="0.3">
      <c r="A171" s="25" t="s">
        <v>326</v>
      </c>
      <c r="B171" s="13" t="str">
        <f t="shared" si="54"/>
        <v>8</v>
      </c>
      <c r="C171" s="13" t="str">
        <f t="shared" si="55"/>
        <v>83</v>
      </c>
      <c r="D171" s="13" t="str">
        <f t="shared" si="56"/>
        <v>830</v>
      </c>
      <c r="E171" s="26" t="s">
        <v>327</v>
      </c>
      <c r="F171" s="27">
        <v>35000</v>
      </c>
      <c r="G171" s="27">
        <v>0</v>
      </c>
      <c r="H171" s="27">
        <v>34262</v>
      </c>
      <c r="I171" s="27">
        <v>738</v>
      </c>
      <c r="J171" s="17">
        <f t="shared" si="53"/>
        <v>2.1539898429747243E-2</v>
      </c>
      <c r="K171" s="27">
        <v>738</v>
      </c>
      <c r="L171" s="27">
        <v>0</v>
      </c>
      <c r="M171" s="27">
        <v>738</v>
      </c>
      <c r="N171" s="17">
        <f t="shared" si="44"/>
        <v>1</v>
      </c>
      <c r="O171" s="27">
        <v>0</v>
      </c>
      <c r="P171" s="18">
        <f t="shared" si="45"/>
        <v>-33524</v>
      </c>
    </row>
    <row r="172" spans="1:16" x14ac:dyDescent="0.3">
      <c r="A172" s="25" t="s">
        <v>328</v>
      </c>
      <c r="B172" s="13" t="str">
        <f t="shared" si="54"/>
        <v>8</v>
      </c>
      <c r="C172" s="13" t="str">
        <f t="shared" si="55"/>
        <v>83</v>
      </c>
      <c r="D172" s="13" t="str">
        <f t="shared" si="56"/>
        <v>831</v>
      </c>
      <c r="E172" s="26" t="s">
        <v>329</v>
      </c>
      <c r="F172" s="27">
        <v>480000</v>
      </c>
      <c r="G172" s="27">
        <v>0</v>
      </c>
      <c r="H172" s="27">
        <v>474843.19</v>
      </c>
      <c r="I172" s="27">
        <v>5156.8100000000004</v>
      </c>
      <c r="J172" s="17">
        <f t="shared" si="53"/>
        <v>1.0860027286060479E-2</v>
      </c>
      <c r="K172" s="27">
        <v>1551.44</v>
      </c>
      <c r="L172" s="27">
        <v>0</v>
      </c>
      <c r="M172" s="27">
        <v>1551.44</v>
      </c>
      <c r="N172" s="17">
        <f t="shared" si="44"/>
        <v>0.30085265891122609</v>
      </c>
      <c r="O172" s="27">
        <v>3605.37</v>
      </c>
      <c r="P172" s="18">
        <f t="shared" si="45"/>
        <v>-469686.38</v>
      </c>
    </row>
    <row r="173" spans="1:16" x14ac:dyDescent="0.3">
      <c r="A173" s="25" t="s">
        <v>330</v>
      </c>
      <c r="B173" s="13" t="str">
        <f t="shared" si="54"/>
        <v>8</v>
      </c>
      <c r="C173" s="13" t="str">
        <f t="shared" si="55"/>
        <v>83</v>
      </c>
      <c r="D173" s="13" t="str">
        <f t="shared" si="56"/>
        <v>831</v>
      </c>
      <c r="E173" s="26" t="s">
        <v>331</v>
      </c>
      <c r="F173" s="27">
        <v>400000</v>
      </c>
      <c r="G173" s="27">
        <v>0</v>
      </c>
      <c r="H173" s="27">
        <v>354799.07</v>
      </c>
      <c r="I173" s="27">
        <v>45200.93</v>
      </c>
      <c r="J173" s="17">
        <f t="shared" si="53"/>
        <v>0.12739867102808358</v>
      </c>
      <c r="K173" s="27">
        <v>45200.93</v>
      </c>
      <c r="L173" s="27">
        <v>0</v>
      </c>
      <c r="M173" s="27">
        <v>45200.93</v>
      </c>
      <c r="N173" s="17">
        <f t="shared" si="44"/>
        <v>1</v>
      </c>
      <c r="O173" s="27">
        <v>0</v>
      </c>
      <c r="P173" s="18">
        <f t="shared" si="45"/>
        <v>-309598.14</v>
      </c>
    </row>
    <row r="174" spans="1:16" x14ac:dyDescent="0.3">
      <c r="A174" s="25" t="s">
        <v>332</v>
      </c>
      <c r="B174" s="13" t="str">
        <f t="shared" si="54"/>
        <v>8</v>
      </c>
      <c r="C174" s="13" t="str">
        <f t="shared" si="55"/>
        <v>83</v>
      </c>
      <c r="D174" s="13" t="str">
        <f t="shared" si="56"/>
        <v>831</v>
      </c>
      <c r="E174" s="26" t="s">
        <v>333</v>
      </c>
      <c r="F174" s="27">
        <v>0</v>
      </c>
      <c r="G174" s="27">
        <v>0</v>
      </c>
      <c r="H174" s="27">
        <v>0</v>
      </c>
      <c r="I174" s="27">
        <v>0</v>
      </c>
      <c r="J174" s="17" t="str">
        <f t="shared" si="53"/>
        <v xml:space="preserve"> </v>
      </c>
      <c r="K174" s="27">
        <v>0</v>
      </c>
      <c r="L174" s="27">
        <v>0</v>
      </c>
      <c r="M174" s="27">
        <v>0</v>
      </c>
      <c r="N174" s="17" t="str">
        <f t="shared" si="44"/>
        <v xml:space="preserve"> </v>
      </c>
      <c r="O174" s="27">
        <v>0</v>
      </c>
      <c r="P174" s="18">
        <f t="shared" si="45"/>
        <v>0</v>
      </c>
    </row>
    <row r="175" spans="1:16" x14ac:dyDescent="0.3">
      <c r="A175" s="25" t="s">
        <v>334</v>
      </c>
      <c r="B175" s="13" t="str">
        <f t="shared" si="54"/>
        <v>8</v>
      </c>
      <c r="C175" s="13" t="str">
        <f t="shared" si="55"/>
        <v>83</v>
      </c>
      <c r="D175" s="13" t="str">
        <f t="shared" si="56"/>
        <v>831</v>
      </c>
      <c r="E175" s="26" t="s">
        <v>335</v>
      </c>
      <c r="F175" s="27">
        <v>0</v>
      </c>
      <c r="G175" s="27">
        <v>0</v>
      </c>
      <c r="H175" s="27">
        <v>-619131</v>
      </c>
      <c r="I175" s="27">
        <v>619131</v>
      </c>
      <c r="J175" s="17">
        <f t="shared" si="53"/>
        <v>-1</v>
      </c>
      <c r="K175" s="27">
        <v>619131</v>
      </c>
      <c r="L175" s="27">
        <v>0</v>
      </c>
      <c r="M175" s="27">
        <v>619131</v>
      </c>
      <c r="N175" s="17">
        <f t="shared" si="44"/>
        <v>1</v>
      </c>
      <c r="O175" s="27">
        <v>0</v>
      </c>
      <c r="P175" s="18">
        <f t="shared" si="45"/>
        <v>1238262</v>
      </c>
    </row>
    <row r="176" spans="1:16" x14ac:dyDescent="0.3">
      <c r="A176" s="25" t="s">
        <v>336</v>
      </c>
      <c r="B176" s="13" t="str">
        <f t="shared" si="54"/>
        <v>8</v>
      </c>
      <c r="C176" s="13" t="str">
        <f t="shared" si="55"/>
        <v>85</v>
      </c>
      <c r="D176" s="13" t="str">
        <f t="shared" si="56"/>
        <v>850</v>
      </c>
      <c r="E176" s="26" t="s">
        <v>337</v>
      </c>
      <c r="F176" s="27">
        <v>0</v>
      </c>
      <c r="G176" s="27">
        <v>0</v>
      </c>
      <c r="H176" s="27">
        <v>-500</v>
      </c>
      <c r="I176" s="27">
        <v>500</v>
      </c>
      <c r="J176" s="17">
        <f t="shared" si="53"/>
        <v>-1</v>
      </c>
      <c r="K176" s="27">
        <v>500</v>
      </c>
      <c r="L176" s="27">
        <v>0</v>
      </c>
      <c r="M176" s="27">
        <v>500</v>
      </c>
      <c r="N176" s="17">
        <f t="shared" si="44"/>
        <v>1</v>
      </c>
      <c r="O176" s="27">
        <v>0</v>
      </c>
      <c r="P176" s="18">
        <f t="shared" si="45"/>
        <v>1000</v>
      </c>
    </row>
    <row r="177" spans="1:16" x14ac:dyDescent="0.3">
      <c r="A177" s="25" t="s">
        <v>338</v>
      </c>
      <c r="B177" s="13" t="str">
        <f t="shared" si="54"/>
        <v>8</v>
      </c>
      <c r="C177" s="13" t="str">
        <f t="shared" si="55"/>
        <v>87</v>
      </c>
      <c r="D177" s="13" t="str">
        <f t="shared" si="56"/>
        <v>870</v>
      </c>
      <c r="E177" s="26" t="s">
        <v>339</v>
      </c>
      <c r="F177" s="27">
        <v>0</v>
      </c>
      <c r="G177" s="27">
        <v>36763217.539999999</v>
      </c>
      <c r="H177" s="27">
        <v>36763217.539999999</v>
      </c>
      <c r="I177" s="27">
        <v>0</v>
      </c>
      <c r="J177" s="17">
        <f t="shared" si="53"/>
        <v>0</v>
      </c>
      <c r="K177" s="27">
        <v>0</v>
      </c>
      <c r="L177" s="27">
        <v>0</v>
      </c>
      <c r="M177" s="27">
        <v>0</v>
      </c>
      <c r="N177" s="17" t="str">
        <f t="shared" si="44"/>
        <v xml:space="preserve"> </v>
      </c>
      <c r="O177" s="27">
        <v>0</v>
      </c>
      <c r="P177" s="18">
        <f t="shared" si="45"/>
        <v>-36763217.539999999</v>
      </c>
    </row>
    <row r="178" spans="1:16" x14ac:dyDescent="0.3">
      <c r="A178" s="25" t="s">
        <v>340</v>
      </c>
      <c r="B178" s="13" t="str">
        <f t="shared" si="54"/>
        <v>8</v>
      </c>
      <c r="C178" s="13" t="str">
        <f t="shared" si="55"/>
        <v>87</v>
      </c>
      <c r="D178" s="13" t="str">
        <f t="shared" si="56"/>
        <v>870</v>
      </c>
      <c r="E178" s="26" t="s">
        <v>341</v>
      </c>
      <c r="F178" s="27">
        <v>0</v>
      </c>
      <c r="G178" s="27">
        <v>64661.05</v>
      </c>
      <c r="H178" s="27">
        <v>64661.05</v>
      </c>
      <c r="I178" s="27">
        <v>0</v>
      </c>
      <c r="J178" s="17">
        <f t="shared" si="53"/>
        <v>0</v>
      </c>
      <c r="K178" s="27">
        <v>0</v>
      </c>
      <c r="L178" s="27">
        <v>0</v>
      </c>
      <c r="M178" s="27">
        <v>0</v>
      </c>
      <c r="N178" s="17" t="str">
        <f t="shared" si="44"/>
        <v xml:space="preserve"> </v>
      </c>
      <c r="O178" s="27">
        <v>0</v>
      </c>
      <c r="P178" s="18">
        <f t="shared" si="45"/>
        <v>-64661.05</v>
      </c>
    </row>
    <row r="179" spans="1:16" x14ac:dyDescent="0.3">
      <c r="A179" s="25" t="s">
        <v>342</v>
      </c>
      <c r="B179" s="13" t="str">
        <f t="shared" si="54"/>
        <v>9</v>
      </c>
      <c r="C179" s="13" t="str">
        <f t="shared" si="55"/>
        <v>91</v>
      </c>
      <c r="D179" s="13" t="str">
        <f t="shared" si="56"/>
        <v>913</v>
      </c>
      <c r="E179" s="26" t="s">
        <v>343</v>
      </c>
      <c r="F179" s="27">
        <v>50000000</v>
      </c>
      <c r="G179" s="27">
        <v>0</v>
      </c>
      <c r="H179" s="27">
        <v>50000000</v>
      </c>
      <c r="I179" s="27">
        <v>0</v>
      </c>
      <c r="J179" s="17">
        <f t="shared" si="53"/>
        <v>0</v>
      </c>
      <c r="K179" s="27">
        <v>0</v>
      </c>
      <c r="L179" s="27">
        <v>0</v>
      </c>
      <c r="M179" s="27">
        <v>0</v>
      </c>
      <c r="N179" s="17" t="str">
        <f t="shared" si="44"/>
        <v xml:space="preserve"> </v>
      </c>
      <c r="O179" s="27">
        <v>0</v>
      </c>
      <c r="P179" s="18">
        <f t="shared" si="45"/>
        <v>-50000000</v>
      </c>
    </row>
    <row r="180" spans="1:16" s="16" customFormat="1" x14ac:dyDescent="0.3">
      <c r="A180" s="4"/>
      <c r="B180" s="4"/>
      <c r="C180" s="4"/>
      <c r="D180" s="4"/>
      <c r="E180" s="4" t="s">
        <v>21</v>
      </c>
      <c r="F180" s="19">
        <f>SUBTOTAL(9,F168:F179)</f>
        <v>51403000</v>
      </c>
      <c r="G180" s="19">
        <f>SUBTOTAL(9,G168:G179)</f>
        <v>36827878.589999996</v>
      </c>
      <c r="H180" s="19">
        <f>SUBTOTAL(9,H168:H179)</f>
        <v>87549693.180000007</v>
      </c>
      <c r="I180" s="19">
        <f>SUBTOTAL(9,I168:I179)</f>
        <v>681185.41</v>
      </c>
      <c r="J180" s="20">
        <f t="shared" ref="J180" si="57">I180/H180</f>
        <v>7.7805573641417528E-3</v>
      </c>
      <c r="K180" s="19">
        <f>SUBTOTAL(9,K168:K179)</f>
        <v>677580.04</v>
      </c>
      <c r="L180" s="19">
        <f>SUBTOTAL(9,L168:L179)</f>
        <v>0</v>
      </c>
      <c r="M180" s="19">
        <f>SUBTOTAL(9,M168:M179)</f>
        <v>677580.04</v>
      </c>
      <c r="N180" s="20">
        <f t="shared" ref="N180" si="58">M180/I180</f>
        <v>0.99470721194689127</v>
      </c>
      <c r="O180" s="19">
        <f>SUBTOTAL(9,O168:O179)</f>
        <v>3605.37</v>
      </c>
      <c r="P180" s="19">
        <f>SUBTOTAL(9,P168:P179)</f>
        <v>-86868507.769999996</v>
      </c>
    </row>
    <row r="182" spans="1:16" s="16" customFormat="1" x14ac:dyDescent="0.3">
      <c r="E182" s="16" t="s">
        <v>22</v>
      </c>
      <c r="F182" s="19">
        <f>F180+F166+F150</f>
        <v>311156950</v>
      </c>
      <c r="G182" s="19">
        <f>G180+G166+G150</f>
        <v>49201130.489999995</v>
      </c>
      <c r="H182" s="19">
        <f>H180+H166+H150</f>
        <v>136233760.37</v>
      </c>
      <c r="I182" s="19">
        <f>I180+I166+I150</f>
        <v>224124320.12</v>
      </c>
      <c r="J182" s="20">
        <f t="shared" ref="J182" si="59">I182/H182</f>
        <v>1.6451452232640151</v>
      </c>
      <c r="K182" s="19">
        <f>K180+K166+K150</f>
        <v>151193152.47999999</v>
      </c>
      <c r="L182" s="19">
        <f>L180+L166+L150</f>
        <v>3902658.6499999994</v>
      </c>
      <c r="M182" s="19">
        <f>M180+M166+M150</f>
        <v>147290493.82999998</v>
      </c>
      <c r="N182" s="20">
        <f t="shared" ref="N182" si="60">M182/I182</f>
        <v>0.65718211103167268</v>
      </c>
      <c r="O182" s="19">
        <f>O180+O166+O150</f>
        <v>76833826.289999992</v>
      </c>
      <c r="P182" s="19">
        <f>P180+P166+P150</f>
        <v>87890559.749999911</v>
      </c>
    </row>
    <row r="184" spans="1:16" x14ac:dyDescent="0.3">
      <c r="P184" s="18"/>
    </row>
  </sheetData>
  <autoFilter ref="A5:P179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50 N180 N182 N166 J182 J180 J166 J15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SEPTIE 21</vt:lpstr>
      <vt:lpstr>'EJECUCIÓN INGRESOS 30 SEPTIE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2021-10-01T07:25:26Z</dcterms:modified>
</cp:coreProperties>
</file>