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D\"/>
    </mc:Choice>
  </mc:AlternateContent>
  <bookViews>
    <workbookView xWindow="0" yWindow="30" windowWidth="7490" windowHeight="4140"/>
  </bookViews>
  <sheets>
    <sheet name="Ejecución ingresos 31 marzo 21" sheetId="1" r:id="rId1"/>
  </sheets>
  <calcPr calcId="125725"/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G21" i="1"/>
  <c r="C22" i="1"/>
  <c r="D22" i="1"/>
  <c r="E22" i="1"/>
  <c r="F22" i="1"/>
  <c r="M25" i="1" l="1"/>
  <c r="M26" i="1"/>
  <c r="M27" i="1"/>
  <c r="M28" i="1"/>
  <c r="M29" i="1"/>
  <c r="K25" i="1"/>
  <c r="K26" i="1"/>
  <c r="K27" i="1"/>
  <c r="K28" i="1"/>
  <c r="K29" i="1"/>
  <c r="M8" i="1"/>
  <c r="M9" i="1"/>
  <c r="M10" i="1"/>
  <c r="M11" i="1"/>
  <c r="M12" i="1"/>
  <c r="M13" i="1"/>
  <c r="M7" i="1"/>
  <c r="K12" i="1"/>
  <c r="K21" i="1"/>
  <c r="K8" i="1" l="1"/>
  <c r="K9" i="1"/>
  <c r="K10" i="1"/>
  <c r="K11" i="1"/>
  <c r="G8" i="1"/>
  <c r="G9" i="1"/>
  <c r="G10" i="1"/>
  <c r="G11" i="1"/>
  <c r="G12" i="1"/>
  <c r="G13" i="1"/>
  <c r="C30" i="1"/>
  <c r="D30" i="1"/>
  <c r="E30" i="1"/>
  <c r="F30" i="1"/>
  <c r="G7" i="1"/>
  <c r="G22" i="1" l="1"/>
  <c r="K7" i="1"/>
  <c r="M24" i="1" l="1"/>
  <c r="K24" i="1"/>
  <c r="M30" i="1" l="1"/>
  <c r="L30" i="1"/>
  <c r="I30" i="1"/>
  <c r="J30" i="1"/>
  <c r="K30" i="1" s="1"/>
  <c r="H30" i="1"/>
  <c r="L22" i="1" l="1"/>
  <c r="L32" i="1" s="1"/>
  <c r="I22" i="1"/>
  <c r="J22" i="1"/>
  <c r="J32" i="1" s="1"/>
  <c r="H22" i="1"/>
  <c r="H32" i="1" s="1"/>
  <c r="C32" i="1"/>
  <c r="D32" i="1"/>
  <c r="E32" i="1"/>
  <c r="F32" i="1" l="1"/>
  <c r="G32" i="1" s="1"/>
  <c r="K22" i="1"/>
  <c r="M22" i="1"/>
  <c r="I32" i="1"/>
  <c r="M32" i="1" l="1"/>
  <c r="K32" i="1"/>
  <c r="G30" i="1"/>
</calcChain>
</file>

<file path=xl/sharedStrings.xml><?xml version="1.0" encoding="utf-8"?>
<sst xmlns="http://schemas.openxmlformats.org/spreadsheetml/2006/main" count="62" uniqueCount="62">
  <si>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</si>
  <si>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</si>
  <si>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</si>
  <si>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</si>
  <si>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</si>
  <si>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</si>
  <si>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</si>
  <si>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</si>
  <si>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</si>
  <si>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</si>
  <si>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</si>
  <si>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</si>
  <si>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</si>
  <si>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</si>
  <si>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</si>
  <si>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</si>
  <si>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</si>
  <si>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</si>
  <si>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39900</t>
  </si>
  <si>
    <t>Otros ingresos diversos.</t>
  </si>
  <si>
    <t>40101</t>
  </si>
  <si>
    <t>Aportación ordinaria del Ayuntamiento</t>
  </si>
  <si>
    <t>52000</t>
  </si>
  <si>
    <t>Intereses de cuentas corrientes</t>
  </si>
  <si>
    <t>55000</t>
  </si>
  <si>
    <t>55900</t>
  </si>
  <si>
    <t>Aprovechamientos por publicidad</t>
  </si>
  <si>
    <t>55901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</si>
  <si>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</si>
  <si>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</si>
  <si>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</si>
  <si>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</si>
  <si>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</si>
  <si>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</si>
  <si>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</si>
  <si>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</si>
  <si>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</si>
  <si>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</si>
  <si>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</si>
  <si>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</si>
  <si>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</si>
  <si>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</si>
  <si>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</si>
  <si>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</si>
  <si>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39906</t>
  </si>
  <si>
    <t>Compensación gastos</t>
  </si>
  <si>
    <t>45001</t>
  </si>
  <si>
    <t>Transf. Administración General de la Comunidad Autónoma</t>
  </si>
  <si>
    <t>Concesiones admtivas con contraprestación periódica</t>
  </si>
  <si>
    <t>55500</t>
  </si>
  <si>
    <t>Aprovechamientos especiales</t>
  </si>
  <si>
    <t>Aprovechamientos bares y similares</t>
  </si>
  <si>
    <t>59600</t>
  </si>
  <si>
    <t>Otros ingresos patrimoniales</t>
  </si>
  <si>
    <t>87000</t>
  </si>
  <si>
    <t>Para gastos generales.</t>
  </si>
  <si>
    <t>87010</t>
  </si>
  <si>
    <t>Para gastos con financiación afectada.</t>
  </si>
  <si>
    <t>Fundación Municipal de Deportes</t>
  </si>
  <si>
    <t>ESTADO DE EJECUCIÓN DE INGRESOS DE LA FUNDACIÓN MUNICIPAL DE DEPORTES - PRIMER TRIMESTRE 2021</t>
  </si>
  <si>
    <t>40102</t>
  </si>
  <si>
    <t>Aportación COVID19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</si>
</sst>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7" fillId="0" borderId="0" xfId="3" applyNumberFormat="1" applyFont="1"/>
    <xf numFmtId="0" fontId="5" fillId="0" borderId="0" xfId="0" applyNumberFormat="1" applyFont="1" applyFill="1" applyBorder="1" applyAlignment="1" applyProtection="1">
      <alignment horizontal="center" vertical="center"/>
    </xf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</cellXfs>
  <cellStyles count="5">
    <cellStyle name="Buena" xfId="1"/>
    <cellStyle name="Normal" xfId="0" builtinId="0"/>
    <cellStyle name="Normal_Ejecución ingresos 1º TRIMESTRE" xfId="3"/>
    <cellStyle name="Normal_Ejecución ingresos 31 marzo 21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Layout" zoomScaleNormal="100" workbookViewId="0">
      <selection sqref="A1:M1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3984375" style="1" bestFit="1" customWidth="1"/>
    <col min="13" max="13" width="12" style="1" bestFit="1" customWidth="1"/>
    <col min="14" max="16384" width="11.3984375" style="1"/>
  </cols>
  <sheetData>
    <row r="1" spans="1:13" ht="19" customHeight="1" x14ac:dyDescent="0.3">
      <c r="A1" s="19" t="s">
        <v>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3">
      <c r="A2" s="14" t="s">
        <v>58</v>
      </c>
      <c r="B2" s="6"/>
      <c r="C2" s="6"/>
      <c r="J2" s="3"/>
      <c r="K2" s="4"/>
    </row>
    <row r="3" spans="1:13" x14ac:dyDescent="0.3">
      <c r="A3" s="14" t="s">
        <v>0</v>
      </c>
      <c r="B3" s="6"/>
      <c r="C3" s="16">
        <v>2021</v>
      </c>
      <c r="K3" s="3"/>
    </row>
    <row r="4" spans="1:13" x14ac:dyDescent="0.3">
      <c r="A4" s="5" t="s">
        <v>13</v>
      </c>
      <c r="B4" s="6"/>
      <c r="C4" s="17">
        <v>44286</v>
      </c>
    </row>
    <row r="6" spans="1:13" s="6" customFormat="1" ht="26" x14ac:dyDescent="0.3">
      <c r="A6" s="9" t="s">
        <v>1</v>
      </c>
      <c r="B6" s="10" t="s">
        <v>14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</row>
    <row r="7" spans="1:13" x14ac:dyDescent="0.3">
      <c r="A7" s="20" t="s">
        <v>36</v>
      </c>
      <c r="B7" s="21" t="s">
        <v>37</v>
      </c>
      <c r="C7" s="22">
        <v>1595800</v>
      </c>
      <c r="D7" s="22">
        <v>0</v>
      </c>
      <c r="E7" s="22">
        <v>1595800</v>
      </c>
      <c r="F7" s="22">
        <v>71565.41</v>
      </c>
      <c r="G7" s="7">
        <f>IF(C7=0," ",F7/C7)</f>
        <v>4.4846102268454695E-2</v>
      </c>
      <c r="H7" s="22">
        <v>71554.61</v>
      </c>
      <c r="I7" s="22">
        <v>50</v>
      </c>
      <c r="J7" s="22">
        <v>71504.61</v>
      </c>
      <c r="K7" s="7">
        <f>IF(F7=0," ",J7/F7)</f>
        <v>0.99915042755990635</v>
      </c>
      <c r="L7" s="22">
        <v>60.8</v>
      </c>
      <c r="M7" s="8">
        <f>F7-E7</f>
        <v>-1524234.59</v>
      </c>
    </row>
    <row r="8" spans="1:13" x14ac:dyDescent="0.3">
      <c r="A8" s="20" t="s">
        <v>38</v>
      </c>
      <c r="B8" s="21" t="s">
        <v>39</v>
      </c>
      <c r="C8" s="22">
        <v>639000</v>
      </c>
      <c r="D8" s="22">
        <v>0</v>
      </c>
      <c r="E8" s="22">
        <v>639000</v>
      </c>
      <c r="F8" s="22">
        <v>30268.560000000001</v>
      </c>
      <c r="G8" s="7">
        <f t="shared" ref="G8:G21" si="0">IF(C8=0," ",F8/C8)</f>
        <v>4.7368638497652583E-2</v>
      </c>
      <c r="H8" s="22">
        <v>7609.6</v>
      </c>
      <c r="I8" s="22">
        <v>153</v>
      </c>
      <c r="J8" s="22">
        <v>7456.6</v>
      </c>
      <c r="K8" s="7">
        <f t="shared" ref="K8:K21" si="1">IF(F8=0," ",J8/F8)</f>
        <v>0.24634802580631521</v>
      </c>
      <c r="L8" s="22">
        <v>22811.96</v>
      </c>
      <c r="M8" s="8">
        <f t="shared" ref="M8:M21" si="2">F8-E8</f>
        <v>-608731.43999999994</v>
      </c>
    </row>
    <row r="9" spans="1:13" x14ac:dyDescent="0.3">
      <c r="A9" s="20" t="s">
        <v>40</v>
      </c>
      <c r="B9" s="21" t="s">
        <v>41</v>
      </c>
      <c r="C9" s="22">
        <v>1761550</v>
      </c>
      <c r="D9" s="22">
        <v>0</v>
      </c>
      <c r="E9" s="22">
        <v>1761550</v>
      </c>
      <c r="F9" s="22">
        <v>241302.19</v>
      </c>
      <c r="G9" s="7">
        <f t="shared" si="0"/>
        <v>0.13698287871476825</v>
      </c>
      <c r="H9" s="22">
        <v>220705.13</v>
      </c>
      <c r="I9" s="22">
        <v>280.2</v>
      </c>
      <c r="J9" s="22">
        <v>220424.93</v>
      </c>
      <c r="K9" s="7">
        <f t="shared" si="1"/>
        <v>0.91348085154138048</v>
      </c>
      <c r="L9" s="22">
        <v>20877.259999999998</v>
      </c>
      <c r="M9" s="8">
        <f t="shared" si="2"/>
        <v>-1520247.81</v>
      </c>
    </row>
    <row r="10" spans="1:13" x14ac:dyDescent="0.3">
      <c r="A10" s="20" t="s">
        <v>42</v>
      </c>
      <c r="B10" s="21" t="s">
        <v>43</v>
      </c>
      <c r="C10" s="22">
        <v>86550</v>
      </c>
      <c r="D10" s="22">
        <v>0</v>
      </c>
      <c r="E10" s="22">
        <v>86550</v>
      </c>
      <c r="F10" s="22">
        <v>11481.51</v>
      </c>
      <c r="G10" s="7">
        <f t="shared" si="0"/>
        <v>0.13265753899480071</v>
      </c>
      <c r="H10" s="22">
        <v>9434.61</v>
      </c>
      <c r="I10" s="22">
        <v>0</v>
      </c>
      <c r="J10" s="22">
        <v>9434.61</v>
      </c>
      <c r="K10" s="7">
        <f t="shared" si="1"/>
        <v>0.82172205572263579</v>
      </c>
      <c r="L10" s="22">
        <v>2046.9</v>
      </c>
      <c r="M10" s="8">
        <f t="shared" si="2"/>
        <v>-75068.490000000005</v>
      </c>
    </row>
    <row r="11" spans="1:13" x14ac:dyDescent="0.3">
      <c r="A11" s="20" t="s">
        <v>18</v>
      </c>
      <c r="B11" s="21" t="s">
        <v>19</v>
      </c>
      <c r="C11" s="22">
        <v>141600</v>
      </c>
      <c r="D11" s="22">
        <v>0</v>
      </c>
      <c r="E11" s="22">
        <v>141600</v>
      </c>
      <c r="F11" s="22">
        <v>506.08</v>
      </c>
      <c r="G11" s="7">
        <f t="shared" si="0"/>
        <v>3.5740112994350282E-3</v>
      </c>
      <c r="H11" s="22">
        <v>3114.66</v>
      </c>
      <c r="I11" s="22">
        <v>5666.72</v>
      </c>
      <c r="J11" s="22">
        <v>-2552.06</v>
      </c>
      <c r="K11" s="7">
        <f t="shared" si="1"/>
        <v>-5.0427995573822324</v>
      </c>
      <c r="L11" s="22">
        <v>3058.14</v>
      </c>
      <c r="M11" s="8">
        <f t="shared" si="2"/>
        <v>-141093.92000000001</v>
      </c>
    </row>
    <row r="12" spans="1:13" x14ac:dyDescent="0.3">
      <c r="A12" s="20" t="s">
        <v>44</v>
      </c>
      <c r="B12" s="21" t="s">
        <v>45</v>
      </c>
      <c r="C12" s="22">
        <v>5500</v>
      </c>
      <c r="D12" s="22">
        <v>0</v>
      </c>
      <c r="E12" s="22">
        <v>5500</v>
      </c>
      <c r="F12" s="22">
        <v>15716.84</v>
      </c>
      <c r="G12" s="7">
        <f t="shared" si="0"/>
        <v>2.8576072727272726</v>
      </c>
      <c r="H12" s="22">
        <v>2842.11</v>
      </c>
      <c r="I12" s="22">
        <v>0</v>
      </c>
      <c r="J12" s="22">
        <v>2842.11</v>
      </c>
      <c r="K12" s="7">
        <f t="shared" si="1"/>
        <v>0.18083215201020053</v>
      </c>
      <c r="L12" s="22">
        <v>12874.73</v>
      </c>
      <c r="M12" s="8">
        <f t="shared" si="2"/>
        <v>10216.84</v>
      </c>
    </row>
    <row r="13" spans="1:13" x14ac:dyDescent="0.3">
      <c r="A13" s="20" t="s">
        <v>20</v>
      </c>
      <c r="B13" s="21" t="s">
        <v>21</v>
      </c>
      <c r="C13" s="22">
        <v>8906000</v>
      </c>
      <c r="D13" s="22">
        <v>0</v>
      </c>
      <c r="E13" s="22">
        <v>8906000</v>
      </c>
      <c r="F13" s="22">
        <v>0</v>
      </c>
      <c r="G13" s="7">
        <f t="shared" si="0"/>
        <v>0</v>
      </c>
      <c r="H13" s="22">
        <v>0</v>
      </c>
      <c r="I13" s="22">
        <v>0</v>
      </c>
      <c r="J13" s="22">
        <v>0</v>
      </c>
      <c r="K13" s="7" t="str">
        <f t="shared" si="1"/>
        <v xml:space="preserve"> </v>
      </c>
      <c r="L13" s="22">
        <v>0</v>
      </c>
      <c r="M13" s="8">
        <f t="shared" si="2"/>
        <v>-8906000</v>
      </c>
    </row>
    <row r="14" spans="1:13" x14ac:dyDescent="0.3">
      <c r="A14" s="20" t="s">
        <v>60</v>
      </c>
      <c r="B14" s="21" t="s">
        <v>61</v>
      </c>
      <c r="C14" s="22">
        <v>0</v>
      </c>
      <c r="D14" s="22">
        <v>0</v>
      </c>
      <c r="E14" s="22">
        <v>0</v>
      </c>
      <c r="F14" s="22">
        <v>0</v>
      </c>
      <c r="G14" s="7" t="str">
        <f t="shared" si="0"/>
        <v xml:space="preserve"> </v>
      </c>
      <c r="H14" s="22">
        <v>0</v>
      </c>
      <c r="I14" s="22">
        <v>0</v>
      </c>
      <c r="J14" s="22">
        <v>0</v>
      </c>
      <c r="K14" s="7" t="str">
        <f t="shared" si="1"/>
        <v xml:space="preserve"> </v>
      </c>
      <c r="L14" s="22">
        <v>0</v>
      </c>
      <c r="M14" s="8">
        <f t="shared" si="2"/>
        <v>0</v>
      </c>
    </row>
    <row r="15" spans="1:13" x14ac:dyDescent="0.3">
      <c r="A15" s="20" t="s">
        <v>46</v>
      </c>
      <c r="B15" s="21" t="s">
        <v>47</v>
      </c>
      <c r="C15" s="22">
        <v>142800</v>
      </c>
      <c r="D15" s="22">
        <v>0</v>
      </c>
      <c r="E15" s="22">
        <v>142800</v>
      </c>
      <c r="F15" s="22">
        <v>69157.5</v>
      </c>
      <c r="G15" s="7">
        <f t="shared" si="0"/>
        <v>0.48429621848739496</v>
      </c>
      <c r="H15" s="22">
        <v>69157.5</v>
      </c>
      <c r="I15" s="22">
        <v>0</v>
      </c>
      <c r="J15" s="22">
        <v>69157.5</v>
      </c>
      <c r="K15" s="7">
        <f t="shared" si="1"/>
        <v>1</v>
      </c>
      <c r="L15" s="22">
        <v>0</v>
      </c>
      <c r="M15" s="8">
        <f t="shared" si="2"/>
        <v>-73642.5</v>
      </c>
    </row>
    <row r="16" spans="1:13" x14ac:dyDescent="0.3">
      <c r="A16" s="20" t="s">
        <v>22</v>
      </c>
      <c r="B16" s="21" t="s">
        <v>23</v>
      </c>
      <c r="C16" s="22">
        <v>1000</v>
      </c>
      <c r="D16" s="22">
        <v>0</v>
      </c>
      <c r="E16" s="22">
        <v>1000</v>
      </c>
      <c r="F16" s="22">
        <v>0</v>
      </c>
      <c r="G16" s="7">
        <f t="shared" si="0"/>
        <v>0</v>
      </c>
      <c r="H16" s="22">
        <v>0</v>
      </c>
      <c r="I16" s="22">
        <v>0</v>
      </c>
      <c r="J16" s="22">
        <v>0</v>
      </c>
      <c r="K16" s="7" t="str">
        <f t="shared" si="1"/>
        <v xml:space="preserve"> </v>
      </c>
      <c r="L16" s="22">
        <v>0</v>
      </c>
      <c r="M16" s="8">
        <f t="shared" si="2"/>
        <v>-1000</v>
      </c>
    </row>
    <row r="17" spans="1:13" x14ac:dyDescent="0.3">
      <c r="A17" s="20" t="s">
        <v>24</v>
      </c>
      <c r="B17" s="21" t="s">
        <v>48</v>
      </c>
      <c r="C17" s="22">
        <v>13600</v>
      </c>
      <c r="D17" s="22">
        <v>0</v>
      </c>
      <c r="E17" s="22">
        <v>13600</v>
      </c>
      <c r="F17" s="22">
        <v>0</v>
      </c>
      <c r="G17" s="7">
        <f t="shared" si="0"/>
        <v>0</v>
      </c>
      <c r="H17" s="22">
        <v>0</v>
      </c>
      <c r="I17" s="22">
        <v>0</v>
      </c>
      <c r="J17" s="22">
        <v>0</v>
      </c>
      <c r="K17" s="7" t="str">
        <f t="shared" si="1"/>
        <v xml:space="preserve"> </v>
      </c>
      <c r="L17" s="22">
        <v>0</v>
      </c>
      <c r="M17" s="8">
        <f t="shared" si="2"/>
        <v>-13600</v>
      </c>
    </row>
    <row r="18" spans="1:13" x14ac:dyDescent="0.3">
      <c r="A18" s="20" t="s">
        <v>49</v>
      </c>
      <c r="B18" s="21" t="s">
        <v>50</v>
      </c>
      <c r="C18" s="22">
        <v>41000</v>
      </c>
      <c r="D18" s="22">
        <v>0</v>
      </c>
      <c r="E18" s="22">
        <v>41000</v>
      </c>
      <c r="F18" s="22">
        <v>0</v>
      </c>
      <c r="G18" s="7">
        <f t="shared" si="0"/>
        <v>0</v>
      </c>
      <c r="H18" s="22">
        <v>0</v>
      </c>
      <c r="I18" s="22">
        <v>0</v>
      </c>
      <c r="J18" s="22">
        <v>0</v>
      </c>
      <c r="K18" s="7" t="str">
        <f t="shared" si="1"/>
        <v xml:space="preserve"> </v>
      </c>
      <c r="L18" s="22">
        <v>0</v>
      </c>
      <c r="M18" s="8">
        <f t="shared" si="2"/>
        <v>-41000</v>
      </c>
    </row>
    <row r="19" spans="1:13" x14ac:dyDescent="0.3">
      <c r="A19" s="20" t="s">
        <v>25</v>
      </c>
      <c r="B19" s="21" t="s">
        <v>26</v>
      </c>
      <c r="C19" s="22">
        <v>39500</v>
      </c>
      <c r="D19" s="22">
        <v>0</v>
      </c>
      <c r="E19" s="22">
        <v>39500</v>
      </c>
      <c r="F19" s="22">
        <v>2055</v>
      </c>
      <c r="G19" s="7">
        <f t="shared" si="0"/>
        <v>5.2025316455696205E-2</v>
      </c>
      <c r="H19" s="22">
        <v>655</v>
      </c>
      <c r="I19" s="22">
        <v>0</v>
      </c>
      <c r="J19" s="22">
        <v>655</v>
      </c>
      <c r="K19" s="7">
        <f t="shared" si="1"/>
        <v>0.31873479318734793</v>
      </c>
      <c r="L19" s="22">
        <v>1400</v>
      </c>
      <c r="M19" s="8">
        <f t="shared" si="2"/>
        <v>-37445</v>
      </c>
    </row>
    <row r="20" spans="1:13" x14ac:dyDescent="0.3">
      <c r="A20" s="20" t="s">
        <v>27</v>
      </c>
      <c r="B20" s="21" t="s">
        <v>51</v>
      </c>
      <c r="C20" s="22">
        <v>105750</v>
      </c>
      <c r="D20" s="22">
        <v>0</v>
      </c>
      <c r="E20" s="22">
        <v>105750</v>
      </c>
      <c r="F20" s="22">
        <v>3107.19</v>
      </c>
      <c r="G20" s="7">
        <f t="shared" si="0"/>
        <v>2.9382411347517731E-2</v>
      </c>
      <c r="H20" s="22">
        <v>121</v>
      </c>
      <c r="I20" s="22">
        <v>4781.82</v>
      </c>
      <c r="J20" s="22">
        <v>-4660.82</v>
      </c>
      <c r="K20" s="7">
        <f t="shared" si="1"/>
        <v>-1.500011264196911</v>
      </c>
      <c r="L20" s="22">
        <v>7768.01</v>
      </c>
      <c r="M20" s="8">
        <f t="shared" si="2"/>
        <v>-102642.81</v>
      </c>
    </row>
    <row r="21" spans="1:13" x14ac:dyDescent="0.3">
      <c r="A21" s="20" t="s">
        <v>52</v>
      </c>
      <c r="B21" s="21" t="s">
        <v>53</v>
      </c>
      <c r="C21" s="22">
        <v>196000</v>
      </c>
      <c r="D21" s="22">
        <v>0</v>
      </c>
      <c r="E21" s="22">
        <v>196000</v>
      </c>
      <c r="F21" s="22">
        <v>51245.66</v>
      </c>
      <c r="G21" s="7">
        <f t="shared" si="0"/>
        <v>0.26145744897959183</v>
      </c>
      <c r="H21" s="22">
        <v>22373.05</v>
      </c>
      <c r="I21" s="22">
        <v>0</v>
      </c>
      <c r="J21" s="22">
        <v>22373.05</v>
      </c>
      <c r="K21" s="7">
        <f t="shared" si="1"/>
        <v>0.43658428830851231</v>
      </c>
      <c r="L21" s="22">
        <v>28872.61</v>
      </c>
      <c r="M21" s="8">
        <f t="shared" si="2"/>
        <v>-144754.34</v>
      </c>
    </row>
    <row r="22" spans="1:13" s="6" customFormat="1" x14ac:dyDescent="0.3">
      <c r="A22" s="14"/>
      <c r="B22" s="14" t="s">
        <v>15</v>
      </c>
      <c r="C22" s="12">
        <f>SUM(C7:C21)</f>
        <v>13675650</v>
      </c>
      <c r="D22" s="12">
        <f>SUM(D7:D21)</f>
        <v>0</v>
      </c>
      <c r="E22" s="12">
        <f>SUM(E7:E21)</f>
        <v>13675650</v>
      </c>
      <c r="F22" s="12">
        <f>SUM(F7:F21)</f>
        <v>496405.94000000006</v>
      </c>
      <c r="G22" s="13">
        <f t="shared" ref="G22:G32" si="3">F22/C22</f>
        <v>3.6298526212648029E-2</v>
      </c>
      <c r="H22" s="12">
        <f>SUM(H7:H21)</f>
        <v>407567.26999999996</v>
      </c>
      <c r="I22" s="12">
        <f>SUM(I7:I21)</f>
        <v>10931.74</v>
      </c>
      <c r="J22" s="12">
        <f>SUM(J7:J21)</f>
        <v>396635.52999999997</v>
      </c>
      <c r="K22" s="13">
        <f t="shared" ref="K22" si="4">IF(F22=0," ",J22/F22)</f>
        <v>0.79901447190579533</v>
      </c>
      <c r="L22" s="12">
        <f>SUM(L7:L21)</f>
        <v>99770.409999999989</v>
      </c>
      <c r="M22" s="12">
        <f>SUM(M7:M21)</f>
        <v>-13179244.060000001</v>
      </c>
    </row>
    <row r="23" spans="1:13" x14ac:dyDescent="0.3">
      <c r="A23" s="2"/>
      <c r="B23" s="2"/>
      <c r="C23" s="8"/>
      <c r="E23" s="8"/>
      <c r="G23" s="7"/>
      <c r="K23" s="7"/>
      <c r="M23" s="8"/>
    </row>
    <row r="24" spans="1:13" x14ac:dyDescent="0.3">
      <c r="A24" s="20" t="s">
        <v>28</v>
      </c>
      <c r="B24" s="21" t="s">
        <v>29</v>
      </c>
      <c r="C24" s="22">
        <v>2100000</v>
      </c>
      <c r="D24" s="22">
        <v>0</v>
      </c>
      <c r="E24" s="22">
        <v>2100000</v>
      </c>
      <c r="F24" s="22">
        <v>286553.28000000003</v>
      </c>
      <c r="G24" s="18">
        <v>0</v>
      </c>
      <c r="H24" s="22">
        <v>286553.28000000003</v>
      </c>
      <c r="I24" s="22">
        <v>0</v>
      </c>
      <c r="J24" s="22">
        <v>286553.28000000003</v>
      </c>
      <c r="K24" s="7">
        <f>IF(F24=0," ",J24/F24)</f>
        <v>1</v>
      </c>
      <c r="L24" s="22">
        <v>0</v>
      </c>
      <c r="M24" s="8">
        <f>F24-E24</f>
        <v>-1813446.72</v>
      </c>
    </row>
    <row r="25" spans="1:13" x14ac:dyDescent="0.3">
      <c r="A25" s="20" t="s">
        <v>30</v>
      </c>
      <c r="B25" s="21" t="s">
        <v>31</v>
      </c>
      <c r="C25" s="22">
        <v>850</v>
      </c>
      <c r="D25" s="22">
        <v>0</v>
      </c>
      <c r="E25" s="22">
        <v>850</v>
      </c>
      <c r="F25" s="22">
        <v>0</v>
      </c>
      <c r="G25" s="18">
        <v>0</v>
      </c>
      <c r="H25" s="22">
        <v>0</v>
      </c>
      <c r="I25" s="22">
        <v>0</v>
      </c>
      <c r="J25" s="22">
        <v>0</v>
      </c>
      <c r="K25" s="7" t="str">
        <f t="shared" ref="K25:K29" si="5">IF(F25=0," ",J25/F25)</f>
        <v xml:space="preserve"> </v>
      </c>
      <c r="L25" s="22">
        <v>0</v>
      </c>
      <c r="M25" s="8">
        <f t="shared" ref="M25:M29" si="6">F25-E25</f>
        <v>-850</v>
      </c>
    </row>
    <row r="26" spans="1:13" x14ac:dyDescent="0.3">
      <c r="A26" s="20" t="s">
        <v>32</v>
      </c>
      <c r="B26" s="21" t="s">
        <v>33</v>
      </c>
      <c r="C26" s="22">
        <v>16000</v>
      </c>
      <c r="D26" s="22">
        <v>0</v>
      </c>
      <c r="E26" s="22">
        <v>16000</v>
      </c>
      <c r="F26" s="22">
        <v>0</v>
      </c>
      <c r="G26" s="18">
        <v>0</v>
      </c>
      <c r="H26" s="22">
        <v>0</v>
      </c>
      <c r="I26" s="22">
        <v>0</v>
      </c>
      <c r="J26" s="22">
        <v>0</v>
      </c>
      <c r="K26" s="7" t="str">
        <f t="shared" si="5"/>
        <v xml:space="preserve"> </v>
      </c>
      <c r="L26" s="22">
        <v>0</v>
      </c>
      <c r="M26" s="8">
        <f t="shared" si="6"/>
        <v>-16000</v>
      </c>
    </row>
    <row r="27" spans="1:13" x14ac:dyDescent="0.3">
      <c r="A27" s="20" t="s">
        <v>34</v>
      </c>
      <c r="B27" s="21" t="s">
        <v>35</v>
      </c>
      <c r="C27" s="22">
        <v>8000</v>
      </c>
      <c r="D27" s="22">
        <v>0</v>
      </c>
      <c r="E27" s="22">
        <v>8000</v>
      </c>
      <c r="F27" s="22">
        <v>42</v>
      </c>
      <c r="G27" s="18">
        <v>0</v>
      </c>
      <c r="H27" s="22">
        <v>42</v>
      </c>
      <c r="I27" s="22">
        <v>0</v>
      </c>
      <c r="J27" s="22">
        <v>42</v>
      </c>
      <c r="K27" s="7">
        <f t="shared" si="5"/>
        <v>1</v>
      </c>
      <c r="L27" s="22">
        <v>0</v>
      </c>
      <c r="M27" s="8">
        <f t="shared" si="6"/>
        <v>-7958</v>
      </c>
    </row>
    <row r="28" spans="1:13" x14ac:dyDescent="0.3">
      <c r="A28" s="20" t="s">
        <v>54</v>
      </c>
      <c r="B28" s="21" t="s">
        <v>55</v>
      </c>
      <c r="C28" s="22">
        <v>0</v>
      </c>
      <c r="D28" s="22">
        <v>0</v>
      </c>
      <c r="E28" s="22">
        <v>0</v>
      </c>
      <c r="F28" s="22">
        <v>0</v>
      </c>
      <c r="G28" s="18">
        <v>0</v>
      </c>
      <c r="H28" s="22">
        <v>0</v>
      </c>
      <c r="I28" s="22">
        <v>0</v>
      </c>
      <c r="J28" s="22">
        <v>0</v>
      </c>
      <c r="K28" s="7" t="str">
        <f t="shared" si="5"/>
        <v xml:space="preserve"> </v>
      </c>
      <c r="L28" s="22">
        <v>0</v>
      </c>
      <c r="M28" s="8">
        <f t="shared" si="6"/>
        <v>0</v>
      </c>
    </row>
    <row r="29" spans="1:13" x14ac:dyDescent="0.3">
      <c r="A29" s="20" t="s">
        <v>56</v>
      </c>
      <c r="B29" s="21" t="s">
        <v>57</v>
      </c>
      <c r="C29" s="22">
        <v>0</v>
      </c>
      <c r="D29" s="22">
        <v>0</v>
      </c>
      <c r="E29" s="22">
        <v>0</v>
      </c>
      <c r="F29" s="22">
        <v>0</v>
      </c>
      <c r="G29" s="18">
        <v>0</v>
      </c>
      <c r="H29" s="22">
        <v>0</v>
      </c>
      <c r="I29" s="22">
        <v>0</v>
      </c>
      <c r="J29" s="22">
        <v>0</v>
      </c>
      <c r="K29" s="7" t="str">
        <f t="shared" si="5"/>
        <v xml:space="preserve"> </v>
      </c>
      <c r="L29" s="22">
        <v>0</v>
      </c>
      <c r="M29" s="8">
        <f t="shared" si="6"/>
        <v>0</v>
      </c>
    </row>
    <row r="30" spans="1:13" s="6" customFormat="1" x14ac:dyDescent="0.3">
      <c r="B30" s="14" t="s">
        <v>17</v>
      </c>
      <c r="C30" s="15">
        <f>SUM(C24:C29)</f>
        <v>2124850</v>
      </c>
      <c r="D30" s="15">
        <f>SUM(D24:D29)</f>
        <v>0</v>
      </c>
      <c r="E30" s="15">
        <f>SUM(E24:E29)</f>
        <v>2124850</v>
      </c>
      <c r="F30" s="15">
        <f>SUM(F24:F29)</f>
        <v>286595.28000000003</v>
      </c>
      <c r="G30" s="13">
        <f t="shared" si="3"/>
        <v>0.13487788785090712</v>
      </c>
      <c r="H30" s="15">
        <f>SUM(H24:H29)</f>
        <v>286595.28000000003</v>
      </c>
      <c r="I30" s="15">
        <f>SUM(I24:I29)</f>
        <v>0</v>
      </c>
      <c r="J30" s="15">
        <f>SUM(J24:J29)</f>
        <v>286595.28000000003</v>
      </c>
      <c r="K30" s="13">
        <f t="shared" ref="K30" si="7">IF(F30=0," ",J30/F30)</f>
        <v>1</v>
      </c>
      <c r="L30" s="15">
        <f>SUM(L24:L29)</f>
        <v>0</v>
      </c>
      <c r="M30" s="15">
        <f>SUM(M24:M29)</f>
        <v>-1838254.72</v>
      </c>
    </row>
    <row r="31" spans="1:13" x14ac:dyDescent="0.3">
      <c r="G31" s="7"/>
      <c r="K31" s="7"/>
    </row>
    <row r="32" spans="1:13" s="6" customFormat="1" x14ac:dyDescent="0.3">
      <c r="B32" s="5" t="s">
        <v>16</v>
      </c>
      <c r="C32" s="12">
        <f>C22+C30</f>
        <v>15800500</v>
      </c>
      <c r="D32" s="12">
        <f>D22+D30</f>
        <v>0</v>
      </c>
      <c r="E32" s="12">
        <f>E22+E30</f>
        <v>15800500</v>
      </c>
      <c r="F32" s="12">
        <f>F22+F30</f>
        <v>783001.22000000009</v>
      </c>
      <c r="G32" s="13">
        <f t="shared" si="3"/>
        <v>4.9555471029397807E-2</v>
      </c>
      <c r="H32" s="12">
        <f>H22+H30</f>
        <v>694162.55</v>
      </c>
      <c r="I32" s="12">
        <f>SUM(I22,I24,I30)</f>
        <v>10931.74</v>
      </c>
      <c r="J32" s="12">
        <f>J22+J30</f>
        <v>683230.81</v>
      </c>
      <c r="K32" s="13">
        <f t="shared" ref="K32" si="8">J32/F32</f>
        <v>0.87257949610857566</v>
      </c>
      <c r="L32" s="12">
        <f>L22+L30</f>
        <v>99770.409999999989</v>
      </c>
      <c r="M32" s="12">
        <f>M22+M30</f>
        <v>-15017498.780000001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8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31 marzo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2020-07-03T06:43:46Z</cp:lastPrinted>
  <dcterms:created xsi:type="dcterms:W3CDTF">2016-04-20T09:31:50Z</dcterms:created>
  <dcterms:modified xsi:type="dcterms:W3CDTF">2021-04-05T08:30:32Z</dcterms:modified>
</cp:coreProperties>
</file>