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STADOS EJECUCION\2021\FMD\"/>
    </mc:Choice>
  </mc:AlternateContent>
  <xr:revisionPtr revIDLastSave="0" documentId="13_ncr:1_{9EEE1681-B993-46CC-8B9E-745A0C285D65}" xr6:coauthVersionLast="45" xr6:coauthVersionMax="45" xr10:uidLastSave="{00000000-0000-0000-0000-000000000000}"/>
  <bookViews>
    <workbookView xWindow="-40" yWindow="-40" windowWidth="19280" windowHeight="10280" xr2:uid="{00000000-000D-0000-FFFF-FFFF00000000}"/>
  </bookViews>
  <sheets>
    <sheet name="Ejecución ingresos 29 diciem 2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1" i="1" l="1"/>
  <c r="J31" i="1"/>
  <c r="I31" i="1"/>
  <c r="H31" i="1"/>
  <c r="F31" i="1"/>
  <c r="E31" i="1"/>
  <c r="D31" i="1"/>
  <c r="C31" i="1"/>
  <c r="L24" i="1"/>
  <c r="J24" i="1"/>
  <c r="I24" i="1"/>
  <c r="H24" i="1"/>
  <c r="D24" i="1"/>
  <c r="E24" i="1"/>
  <c r="F24" i="1"/>
  <c r="K24" i="1" s="1"/>
  <c r="C24" i="1"/>
  <c r="G24" i="1" s="1"/>
  <c r="M26" i="1" l="1"/>
  <c r="M27" i="1"/>
  <c r="M28" i="1"/>
  <c r="M29" i="1"/>
  <c r="M30" i="1"/>
  <c r="K26" i="1"/>
  <c r="K27" i="1"/>
  <c r="K28" i="1"/>
  <c r="K29" i="1"/>
  <c r="K30" i="1"/>
  <c r="G26" i="1"/>
  <c r="G27" i="1"/>
  <c r="G28" i="1"/>
  <c r="G29" i="1"/>
  <c r="G30" i="1"/>
  <c r="G23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M31" i="1" l="1"/>
  <c r="C21" i="1"/>
  <c r="C33" i="1" s="1"/>
  <c r="D21" i="1"/>
  <c r="D33" i="1" s="1"/>
  <c r="E21" i="1"/>
  <c r="E33" i="1" s="1"/>
  <c r="F21" i="1"/>
  <c r="F33" i="1" s="1"/>
  <c r="M6" i="1" l="1"/>
  <c r="G6" i="1" l="1"/>
  <c r="G31" i="1" l="1"/>
  <c r="G21" i="1"/>
  <c r="K6" i="1"/>
  <c r="M23" i="1" l="1"/>
  <c r="M24" i="1" s="1"/>
  <c r="K23" i="1"/>
  <c r="K31" i="1" l="1"/>
  <c r="L21" i="1" l="1"/>
  <c r="L33" i="1" s="1"/>
  <c r="I21" i="1"/>
  <c r="I33" i="1" s="1"/>
  <c r="J21" i="1"/>
  <c r="J33" i="1" s="1"/>
  <c r="H21" i="1"/>
  <c r="H33" i="1" s="1"/>
  <c r="G33" i="1" l="1"/>
  <c r="K21" i="1"/>
  <c r="M21" i="1"/>
  <c r="M33" i="1" s="1"/>
  <c r="K33" i="1" l="1"/>
</calcChain>
</file>

<file path=xl/sharedStrings.xml><?xml version="1.0" encoding="utf-8"?>
<sst xmlns="http://schemas.openxmlformats.org/spreadsheetml/2006/main" count="62" uniqueCount="62">
  <si>
    <t>PRESUPUESTO DE INGRESOS</t>
  </si>
  <si>
    <t>Clasificación</t>
  </si>
  <si>
    <t>Previsiones Iniciales</t>
  </si>
  <si>
    <t>Modificaciones</t>
  </si>
  <si>
    <t>Previsiones Definitivas</t>
  </si>
  <si>
    <t>Derechos Netos</t>
  </si>
  <si>
    <t>Der/Prev</t>
  </si>
  <si>
    <t>Ingresos Realizados</t>
  </si>
  <si>
    <t>Devoluciones de Ingresos</t>
  </si>
  <si>
    <t>Recaudación Líquida</t>
  </si>
  <si>
    <t>Rec/Der</t>
  </si>
  <si>
    <t>Pendiente de Cobro</t>
  </si>
  <si>
    <t>Estado de Ejecución</t>
  </si>
  <si>
    <t>ESTADO DE EJECUCIÓN HASTA</t>
  </si>
  <si>
    <t>Denominación</t>
  </si>
  <si>
    <t>Total operaciones corrientes</t>
  </si>
  <si>
    <t>TOTALES</t>
  </si>
  <si>
    <t>39900</t>
  </si>
  <si>
    <t>Otros ingresos diversos.</t>
  </si>
  <si>
    <t>40101</t>
  </si>
  <si>
    <t>Aportación ordinaria del Ayuntamiento</t>
  </si>
  <si>
    <t>52000</t>
  </si>
  <si>
    <t>Intereses de cuentas corrientes</t>
  </si>
  <si>
    <t>55000</t>
  </si>
  <si>
    <t>55900</t>
  </si>
  <si>
    <t>Aprovechamientos por publicidad</t>
  </si>
  <si>
    <t>55901</t>
  </si>
  <si>
    <t>70101</t>
  </si>
  <si>
    <t>Aportación de capital del Ayuntamiento</t>
  </si>
  <si>
    <t>83000</t>
  </si>
  <si>
    <t>Reintegro de anuncios por cuenta de particulares</t>
  </si>
  <si>
    <t>83001</t>
  </si>
  <si>
    <t>Reintregro de anticipos al personal</t>
  </si>
  <si>
    <t>83101</t>
  </si>
  <si>
    <t>Reintegros de préstamos al personal</t>
  </si>
  <si>
    <t>34301</t>
  </si>
  <si>
    <t>Precios públicos por servicios deportivos.</t>
  </si>
  <si>
    <t>34302</t>
  </si>
  <si>
    <t>Utilización de instalaciones deportivas</t>
  </si>
  <si>
    <t>34303</t>
  </si>
  <si>
    <t>Utilización de piscinas</t>
  </si>
  <si>
    <t>34304</t>
  </si>
  <si>
    <t>Utilización directa de instalaciones deportivas</t>
  </si>
  <si>
    <t>39906</t>
  </si>
  <si>
    <t>Compensación gastos</t>
  </si>
  <si>
    <t>45001</t>
  </si>
  <si>
    <t>Transf. Administración General de la Comunidad Autónoma</t>
  </si>
  <si>
    <t>Concesiones admtivas con contraprestación periódica</t>
  </si>
  <si>
    <t>55500</t>
  </si>
  <si>
    <t>Aprovechamientos especiales</t>
  </si>
  <si>
    <t>Aprovechamientos bares y similares</t>
  </si>
  <si>
    <t>59600</t>
  </si>
  <si>
    <t>Otros ingresos patrimoniales</t>
  </si>
  <si>
    <t>87000</t>
  </si>
  <si>
    <t>Para gastos generales.</t>
  </si>
  <si>
    <t>87010</t>
  </si>
  <si>
    <t>Para gastos con financiación afectada.</t>
  </si>
  <si>
    <t>Fundación Municipal de Deportes</t>
  </si>
  <si>
    <t>40102</t>
  </si>
  <si>
    <t>Aportación COVID19</t>
  </si>
  <si>
    <t>Total de operaciones de capital</t>
  </si>
  <si>
    <t>Total de operaciones 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</si>
</sst>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/&quot;mm&quot;/&quot;yyyy"/>
  </numFmts>
  <fonts count="10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0" fontId="8" fillId="3" borderId="0" applyNumberFormat="0" applyBorder="0" applyAlignment="0" applyProtection="0"/>
    <xf numFmtId="0" fontId="7" fillId="0" borderId="1" applyNumberFormat="0" applyFill="0" applyAlignment="0" applyProtection="0"/>
    <xf numFmtId="0" fontId="2" fillId="0" borderId="0"/>
    <xf numFmtId="0" fontId="1" fillId="0" borderId="0"/>
  </cellStyleXfs>
  <cellXfs count="26">
    <xf numFmtId="0" fontId="0" fillId="0" borderId="0" xfId="0" applyNumberForma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NumberFormat="1" applyFont="1" applyFill="1" applyBorder="1" applyAlignment="1" applyProtection="1"/>
    <xf numFmtId="10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4" fontId="4" fillId="0" borderId="0" xfId="0" applyNumberFormat="1" applyFont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4" fontId="4" fillId="0" borderId="0" xfId="0" applyNumberFormat="1" applyFont="1" applyFill="1" applyBorder="1" applyAlignment="1" applyProtection="1"/>
    <xf numFmtId="1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" fontId="6" fillId="0" borderId="0" xfId="3" applyNumberFormat="1" applyFont="1"/>
    <xf numFmtId="49" fontId="6" fillId="0" borderId="0" xfId="3" applyNumberFormat="1" applyFont="1"/>
    <xf numFmtId="4" fontId="6" fillId="0" borderId="0" xfId="3" applyNumberFormat="1" applyFont="1"/>
    <xf numFmtId="1" fontId="9" fillId="0" borderId="0" xfId="3" applyNumberFormat="1" applyFont="1"/>
    <xf numFmtId="4" fontId="9" fillId="0" borderId="0" xfId="3" applyNumberFormat="1" applyFont="1"/>
    <xf numFmtId="1" fontId="6" fillId="0" borderId="0" xfId="4" applyNumberFormat="1" applyFont="1"/>
    <xf numFmtId="49" fontId="6" fillId="0" borderId="0" xfId="4" applyNumberFormat="1" applyFont="1"/>
    <xf numFmtId="4" fontId="6" fillId="0" borderId="0" xfId="4" applyNumberFormat="1" applyFont="1"/>
  </cellXfs>
  <cellStyles count="5">
    <cellStyle name="Buena" xfId="1" xr:uid="{00000000-0005-0000-0000-000000000000}"/>
    <cellStyle name="Normal" xfId="0" builtinId="0"/>
    <cellStyle name="Normal_Ejecución ingresos 29 diciem 21" xfId="4" xr:uid="{91C05CF2-BF90-4C81-8BC7-2D821FB8E965}"/>
    <cellStyle name="Normal_Ejecución ingresos 31 marzo 21_1" xfId="3" xr:uid="{00000000-0005-0000-0000-000002000000}"/>
    <cellStyle name="Título 1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3"/>
  <sheetViews>
    <sheetView tabSelected="1" view="pageLayout" zoomScaleNormal="100" workbookViewId="0"/>
  </sheetViews>
  <sheetFormatPr baseColWidth="10" defaultColWidth="11.3984375" defaultRowHeight="13" x14ac:dyDescent="0.3"/>
  <cols>
    <col min="1" max="1" width="11.3984375" style="1"/>
    <col min="2" max="2" width="35.59765625" style="1" bestFit="1" customWidth="1"/>
    <col min="3" max="3" width="13.69921875" style="1" bestFit="1" customWidth="1"/>
    <col min="4" max="4" width="12.3984375" style="1" customWidth="1"/>
    <col min="5" max="5" width="12.3984375" style="1" bestFit="1" customWidth="1"/>
    <col min="6" max="12" width="11.3984375" style="1" bestFit="1" customWidth="1"/>
    <col min="13" max="13" width="12" style="1" bestFit="1" customWidth="1"/>
    <col min="14" max="16384" width="11.3984375" style="1"/>
  </cols>
  <sheetData>
    <row r="1" spans="1:13" x14ac:dyDescent="0.3">
      <c r="A1" s="14" t="s">
        <v>57</v>
      </c>
      <c r="B1" s="6"/>
      <c r="C1" s="6"/>
      <c r="J1" s="3"/>
      <c r="K1" s="4"/>
    </row>
    <row r="2" spans="1:13" x14ac:dyDescent="0.3">
      <c r="A2" s="14" t="s">
        <v>0</v>
      </c>
      <c r="B2" s="6"/>
      <c r="C2" s="16">
        <v>2021</v>
      </c>
      <c r="K2" s="3"/>
    </row>
    <row r="3" spans="1:13" x14ac:dyDescent="0.3">
      <c r="A3" s="5" t="s">
        <v>13</v>
      </c>
      <c r="B3" s="6"/>
      <c r="C3" s="17">
        <v>44559</v>
      </c>
    </row>
    <row r="5" spans="1:13" s="6" customFormat="1" ht="26" x14ac:dyDescent="0.3">
      <c r="A5" s="9" t="s">
        <v>1</v>
      </c>
      <c r="B5" s="10" t="s">
        <v>14</v>
      </c>
      <c r="C5" s="11" t="s">
        <v>2</v>
      </c>
      <c r="D5" s="11" t="s">
        <v>3</v>
      </c>
      <c r="E5" s="11" t="s">
        <v>4</v>
      </c>
      <c r="F5" s="11" t="s">
        <v>5</v>
      </c>
      <c r="G5" s="11" t="s">
        <v>6</v>
      </c>
      <c r="H5" s="11" t="s">
        <v>7</v>
      </c>
      <c r="I5" s="11" t="s">
        <v>8</v>
      </c>
      <c r="J5" s="11" t="s">
        <v>9</v>
      </c>
      <c r="K5" s="11" t="s">
        <v>10</v>
      </c>
      <c r="L5" s="11" t="s">
        <v>11</v>
      </c>
      <c r="M5" s="11" t="s">
        <v>12</v>
      </c>
    </row>
    <row r="6" spans="1:13" x14ac:dyDescent="0.3">
      <c r="A6" s="23" t="s">
        <v>35</v>
      </c>
      <c r="B6" s="24" t="s">
        <v>36</v>
      </c>
      <c r="C6" s="25">
        <v>1595800</v>
      </c>
      <c r="D6" s="25">
        <v>0</v>
      </c>
      <c r="E6" s="25">
        <v>1595800</v>
      </c>
      <c r="F6" s="25">
        <v>773213.05</v>
      </c>
      <c r="G6" s="7">
        <f>IF(C6=0," ",F6/C6)</f>
        <v>0.48453004762501567</v>
      </c>
      <c r="H6" s="25">
        <v>799055.75</v>
      </c>
      <c r="I6" s="25">
        <v>25842.7</v>
      </c>
      <c r="J6" s="25">
        <v>773213.05</v>
      </c>
      <c r="K6" s="7">
        <f>IF(F6=0," ",J6/F6)</f>
        <v>1</v>
      </c>
      <c r="L6" s="25">
        <v>0</v>
      </c>
      <c r="M6" s="8">
        <f>F6-E6</f>
        <v>-822586.95</v>
      </c>
    </row>
    <row r="7" spans="1:13" x14ac:dyDescent="0.3">
      <c r="A7" s="23" t="s">
        <v>37</v>
      </c>
      <c r="B7" s="24" t="s">
        <v>38</v>
      </c>
      <c r="C7" s="25">
        <v>639000</v>
      </c>
      <c r="D7" s="25">
        <v>0</v>
      </c>
      <c r="E7" s="25">
        <v>639000</v>
      </c>
      <c r="F7" s="25">
        <v>352948.13</v>
      </c>
      <c r="G7" s="7">
        <f t="shared" ref="G7:G20" si="0">IF(C7=0," ",F7/C7)</f>
        <v>0.55234449139280128</v>
      </c>
      <c r="H7" s="25">
        <v>298360.31</v>
      </c>
      <c r="I7" s="25">
        <v>153</v>
      </c>
      <c r="J7" s="25">
        <v>298207.31</v>
      </c>
      <c r="K7" s="7">
        <f t="shared" ref="K7:K20" si="1">IF(F7=0," ",J7/F7)</f>
        <v>0.84490406564839993</v>
      </c>
      <c r="L7" s="25">
        <v>54740.82</v>
      </c>
      <c r="M7" s="8">
        <f t="shared" ref="M7:M20" si="2">F7-E7</f>
        <v>-286051.87</v>
      </c>
    </row>
    <row r="8" spans="1:13" x14ac:dyDescent="0.3">
      <c r="A8" s="23" t="s">
        <v>39</v>
      </c>
      <c r="B8" s="24" t="s">
        <v>40</v>
      </c>
      <c r="C8" s="25">
        <v>1761550</v>
      </c>
      <c r="D8" s="25">
        <v>0</v>
      </c>
      <c r="E8" s="25">
        <v>1761550</v>
      </c>
      <c r="F8" s="25">
        <v>1251226.45</v>
      </c>
      <c r="G8" s="7">
        <f t="shared" si="0"/>
        <v>0.71029857228009419</v>
      </c>
      <c r="H8" s="25">
        <v>1225286.1000000001</v>
      </c>
      <c r="I8" s="25">
        <v>916.4</v>
      </c>
      <c r="J8" s="25">
        <v>1224369.7</v>
      </c>
      <c r="K8" s="7">
        <f t="shared" si="1"/>
        <v>0.97853565995188163</v>
      </c>
      <c r="L8" s="25">
        <v>26856.75</v>
      </c>
      <c r="M8" s="8">
        <f t="shared" si="2"/>
        <v>-510323.55000000005</v>
      </c>
    </row>
    <row r="9" spans="1:13" x14ac:dyDescent="0.3">
      <c r="A9" s="23" t="s">
        <v>41</v>
      </c>
      <c r="B9" s="24" t="s">
        <v>42</v>
      </c>
      <c r="C9" s="25">
        <v>86550</v>
      </c>
      <c r="D9" s="25">
        <v>0</v>
      </c>
      <c r="E9" s="25">
        <v>86550</v>
      </c>
      <c r="F9" s="25">
        <v>85028.86</v>
      </c>
      <c r="G9" s="7">
        <f t="shared" si="0"/>
        <v>0.98242472559214322</v>
      </c>
      <c r="H9" s="25">
        <v>85028.86</v>
      </c>
      <c r="I9" s="25">
        <v>0</v>
      </c>
      <c r="J9" s="25">
        <v>85028.86</v>
      </c>
      <c r="K9" s="7">
        <f t="shared" si="1"/>
        <v>1</v>
      </c>
      <c r="L9" s="25">
        <v>0</v>
      </c>
      <c r="M9" s="8">
        <f t="shared" si="2"/>
        <v>-1521.1399999999994</v>
      </c>
    </row>
    <row r="10" spans="1:13" x14ac:dyDescent="0.3">
      <c r="A10" s="23" t="s">
        <v>17</v>
      </c>
      <c r="B10" s="24" t="s">
        <v>18</v>
      </c>
      <c r="C10" s="25">
        <v>141600</v>
      </c>
      <c r="D10" s="25">
        <v>0</v>
      </c>
      <c r="E10" s="25">
        <v>141600</v>
      </c>
      <c r="F10" s="25">
        <v>53642.6</v>
      </c>
      <c r="G10" s="7">
        <f t="shared" si="0"/>
        <v>0.37883192090395479</v>
      </c>
      <c r="H10" s="25">
        <v>53637.04</v>
      </c>
      <c r="I10" s="25">
        <v>5666.72</v>
      </c>
      <c r="J10" s="25">
        <v>47970.32</v>
      </c>
      <c r="K10" s="7">
        <f t="shared" si="1"/>
        <v>0.89425792187552433</v>
      </c>
      <c r="L10" s="25">
        <v>5672.28</v>
      </c>
      <c r="M10" s="8">
        <f t="shared" si="2"/>
        <v>-87957.4</v>
      </c>
    </row>
    <row r="11" spans="1:13" x14ac:dyDescent="0.3">
      <c r="A11" s="23" t="s">
        <v>43</v>
      </c>
      <c r="B11" s="24" t="s">
        <v>44</v>
      </c>
      <c r="C11" s="25">
        <v>5500</v>
      </c>
      <c r="D11" s="25">
        <v>0</v>
      </c>
      <c r="E11" s="25">
        <v>5500</v>
      </c>
      <c r="F11" s="25">
        <v>20809.14</v>
      </c>
      <c r="G11" s="7">
        <f t="shared" si="0"/>
        <v>3.78348</v>
      </c>
      <c r="H11" s="25">
        <v>17677.45</v>
      </c>
      <c r="I11" s="25">
        <v>0</v>
      </c>
      <c r="J11" s="25">
        <v>17677.45</v>
      </c>
      <c r="K11" s="7">
        <f t="shared" si="1"/>
        <v>0.84950411213534061</v>
      </c>
      <c r="L11" s="25">
        <v>3131.69</v>
      </c>
      <c r="M11" s="8">
        <f t="shared" si="2"/>
        <v>15309.14</v>
      </c>
    </row>
    <row r="12" spans="1:13" x14ac:dyDescent="0.3">
      <c r="A12" s="23" t="s">
        <v>19</v>
      </c>
      <c r="B12" s="24" t="s">
        <v>20</v>
      </c>
      <c r="C12" s="25">
        <v>8906000</v>
      </c>
      <c r="D12" s="25">
        <v>140000</v>
      </c>
      <c r="E12" s="25">
        <v>9046000</v>
      </c>
      <c r="F12" s="25">
        <v>8106000</v>
      </c>
      <c r="G12" s="7">
        <f t="shared" si="0"/>
        <v>0.91017291713451609</v>
      </c>
      <c r="H12" s="25">
        <v>8106000</v>
      </c>
      <c r="I12" s="25">
        <v>0</v>
      </c>
      <c r="J12" s="25">
        <v>8106000</v>
      </c>
      <c r="K12" s="7">
        <f t="shared" si="1"/>
        <v>1</v>
      </c>
      <c r="L12" s="25">
        <v>0</v>
      </c>
      <c r="M12" s="8">
        <f t="shared" si="2"/>
        <v>-940000</v>
      </c>
    </row>
    <row r="13" spans="1:13" x14ac:dyDescent="0.3">
      <c r="A13" s="23" t="s">
        <v>58</v>
      </c>
      <c r="B13" s="24" t="s">
        <v>59</v>
      </c>
      <c r="C13" s="25">
        <v>0</v>
      </c>
      <c r="D13" s="25">
        <v>0</v>
      </c>
      <c r="E13" s="25">
        <v>0</v>
      </c>
      <c r="F13" s="25">
        <v>0</v>
      </c>
      <c r="G13" s="7" t="str">
        <f t="shared" si="0"/>
        <v xml:space="preserve"> </v>
      </c>
      <c r="H13" s="25">
        <v>0</v>
      </c>
      <c r="I13" s="25">
        <v>0</v>
      </c>
      <c r="J13" s="25">
        <v>0</v>
      </c>
      <c r="K13" s="7" t="str">
        <f t="shared" si="1"/>
        <v xml:space="preserve"> </v>
      </c>
      <c r="L13" s="25">
        <v>0</v>
      </c>
      <c r="M13" s="8">
        <f t="shared" si="2"/>
        <v>0</v>
      </c>
    </row>
    <row r="14" spans="1:13" x14ac:dyDescent="0.3">
      <c r="A14" s="23" t="s">
        <v>45</v>
      </c>
      <c r="B14" s="24" t="s">
        <v>46</v>
      </c>
      <c r="C14" s="25">
        <v>142800</v>
      </c>
      <c r="D14" s="25">
        <v>0</v>
      </c>
      <c r="E14" s="25">
        <v>142800</v>
      </c>
      <c r="F14" s="25">
        <v>138315</v>
      </c>
      <c r="G14" s="7">
        <f t="shared" si="0"/>
        <v>0.96859243697478992</v>
      </c>
      <c r="H14" s="25">
        <v>138315</v>
      </c>
      <c r="I14" s="25">
        <v>0</v>
      </c>
      <c r="J14" s="25">
        <v>138315</v>
      </c>
      <c r="K14" s="7">
        <f t="shared" si="1"/>
        <v>1</v>
      </c>
      <c r="L14" s="25">
        <v>0</v>
      </c>
      <c r="M14" s="8">
        <f t="shared" si="2"/>
        <v>-4485</v>
      </c>
    </row>
    <row r="15" spans="1:13" x14ac:dyDescent="0.3">
      <c r="A15" s="23" t="s">
        <v>21</v>
      </c>
      <c r="B15" s="24" t="s">
        <v>22</v>
      </c>
      <c r="C15" s="25">
        <v>1000</v>
      </c>
      <c r="D15" s="25">
        <v>0</v>
      </c>
      <c r="E15" s="25">
        <v>1000</v>
      </c>
      <c r="F15" s="25">
        <v>0</v>
      </c>
      <c r="G15" s="7">
        <f t="shared" si="0"/>
        <v>0</v>
      </c>
      <c r="H15" s="25">
        <v>0</v>
      </c>
      <c r="I15" s="25">
        <v>0</v>
      </c>
      <c r="J15" s="25">
        <v>0</v>
      </c>
      <c r="K15" s="7" t="str">
        <f t="shared" si="1"/>
        <v xml:space="preserve"> </v>
      </c>
      <c r="L15" s="25">
        <v>0</v>
      </c>
      <c r="M15" s="8">
        <f t="shared" si="2"/>
        <v>-1000</v>
      </c>
    </row>
    <row r="16" spans="1:13" x14ac:dyDescent="0.3">
      <c r="A16" s="23" t="s">
        <v>23</v>
      </c>
      <c r="B16" s="24" t="s">
        <v>47</v>
      </c>
      <c r="C16" s="25">
        <v>13600</v>
      </c>
      <c r="D16" s="25">
        <v>0</v>
      </c>
      <c r="E16" s="25">
        <v>13600</v>
      </c>
      <c r="F16" s="25">
        <v>0</v>
      </c>
      <c r="G16" s="7">
        <f t="shared" si="0"/>
        <v>0</v>
      </c>
      <c r="H16" s="25">
        <v>0</v>
      </c>
      <c r="I16" s="25">
        <v>0</v>
      </c>
      <c r="J16" s="25">
        <v>0</v>
      </c>
      <c r="K16" s="7" t="str">
        <f t="shared" si="1"/>
        <v xml:space="preserve"> </v>
      </c>
      <c r="L16" s="25">
        <v>0</v>
      </c>
      <c r="M16" s="8">
        <f t="shared" si="2"/>
        <v>-13600</v>
      </c>
    </row>
    <row r="17" spans="1:13" x14ac:dyDescent="0.3">
      <c r="A17" s="23" t="s">
        <v>48</v>
      </c>
      <c r="B17" s="24" t="s">
        <v>49</v>
      </c>
      <c r="C17" s="25">
        <v>41000</v>
      </c>
      <c r="D17" s="25">
        <v>0</v>
      </c>
      <c r="E17" s="25">
        <v>41000</v>
      </c>
      <c r="F17" s="25">
        <v>29767.56</v>
      </c>
      <c r="G17" s="7">
        <f t="shared" si="0"/>
        <v>0.72603804878048783</v>
      </c>
      <c r="H17" s="25">
        <v>0</v>
      </c>
      <c r="I17" s="25">
        <v>0</v>
      </c>
      <c r="J17" s="25">
        <v>0</v>
      </c>
      <c r="K17" s="7">
        <f t="shared" si="1"/>
        <v>0</v>
      </c>
      <c r="L17" s="25">
        <v>29767.56</v>
      </c>
      <c r="M17" s="8">
        <f t="shared" si="2"/>
        <v>-11232.439999999999</v>
      </c>
    </row>
    <row r="18" spans="1:13" x14ac:dyDescent="0.3">
      <c r="A18" s="23" t="s">
        <v>24</v>
      </c>
      <c r="B18" s="24" t="s">
        <v>25</v>
      </c>
      <c r="C18" s="25">
        <v>39500</v>
      </c>
      <c r="D18" s="25">
        <v>0</v>
      </c>
      <c r="E18" s="25">
        <v>39500</v>
      </c>
      <c r="F18" s="25">
        <v>11755</v>
      </c>
      <c r="G18" s="7">
        <f t="shared" si="0"/>
        <v>0.29759493670886078</v>
      </c>
      <c r="H18" s="25">
        <v>7205</v>
      </c>
      <c r="I18" s="25">
        <v>0</v>
      </c>
      <c r="J18" s="25">
        <v>7205</v>
      </c>
      <c r="K18" s="7">
        <f t="shared" si="1"/>
        <v>0.61293066780093575</v>
      </c>
      <c r="L18" s="25">
        <v>4550</v>
      </c>
      <c r="M18" s="8">
        <f t="shared" si="2"/>
        <v>-27745</v>
      </c>
    </row>
    <row r="19" spans="1:13" x14ac:dyDescent="0.3">
      <c r="A19" s="23" t="s">
        <v>26</v>
      </c>
      <c r="B19" s="24" t="s">
        <v>50</v>
      </c>
      <c r="C19" s="25">
        <v>105750</v>
      </c>
      <c r="D19" s="25">
        <v>0</v>
      </c>
      <c r="E19" s="25">
        <v>105750</v>
      </c>
      <c r="F19" s="25">
        <v>41870.14</v>
      </c>
      <c r="G19" s="7">
        <f t="shared" si="0"/>
        <v>0.39593513002364067</v>
      </c>
      <c r="H19" s="25">
        <v>37456.629999999997</v>
      </c>
      <c r="I19" s="25">
        <v>4781.82</v>
      </c>
      <c r="J19" s="25">
        <v>32674.81</v>
      </c>
      <c r="K19" s="7">
        <f t="shared" si="1"/>
        <v>0.78038454134617186</v>
      </c>
      <c r="L19" s="25">
        <v>9195.33</v>
      </c>
      <c r="M19" s="8">
        <f t="shared" si="2"/>
        <v>-63879.86</v>
      </c>
    </row>
    <row r="20" spans="1:13" x14ac:dyDescent="0.3">
      <c r="A20" s="23" t="s">
        <v>51</v>
      </c>
      <c r="B20" s="24" t="s">
        <v>52</v>
      </c>
      <c r="C20" s="25">
        <v>196000</v>
      </c>
      <c r="D20" s="25">
        <v>0</v>
      </c>
      <c r="E20" s="25">
        <v>196000</v>
      </c>
      <c r="F20" s="25">
        <v>215746.73</v>
      </c>
      <c r="G20" s="7">
        <f t="shared" si="0"/>
        <v>1.1007486224489798</v>
      </c>
      <c r="H20" s="25">
        <v>90228.71</v>
      </c>
      <c r="I20" s="25">
        <v>1250</v>
      </c>
      <c r="J20" s="25">
        <v>88978.71</v>
      </c>
      <c r="K20" s="7">
        <f t="shared" si="1"/>
        <v>0.41242205617670313</v>
      </c>
      <c r="L20" s="25">
        <v>126768.02</v>
      </c>
      <c r="M20" s="8">
        <f t="shared" si="2"/>
        <v>19746.73000000001</v>
      </c>
    </row>
    <row r="21" spans="1:13" s="6" customFormat="1" x14ac:dyDescent="0.3">
      <c r="A21" s="14"/>
      <c r="B21" s="14" t="s">
        <v>15</v>
      </c>
      <c r="C21" s="12">
        <f>SUM(C6:C20)</f>
        <v>13675650</v>
      </c>
      <c r="D21" s="12">
        <f>SUM(D6:D20)</f>
        <v>140000</v>
      </c>
      <c r="E21" s="12">
        <f>SUM(E6:E20)</f>
        <v>13815650</v>
      </c>
      <c r="F21" s="12">
        <f>SUM(F6:F20)</f>
        <v>11080322.660000002</v>
      </c>
      <c r="G21" s="13">
        <f t="shared" ref="G21:G33" si="3">F21/C21</f>
        <v>0.81022274334309541</v>
      </c>
      <c r="H21" s="12">
        <f>SUM(H6:H20)</f>
        <v>10858250.850000001</v>
      </c>
      <c r="I21" s="12">
        <f>SUM(I6:I20)</f>
        <v>38610.639999999999</v>
      </c>
      <c r="J21" s="12">
        <f>SUM(J6:J20)</f>
        <v>10819640.210000001</v>
      </c>
      <c r="K21" s="13">
        <f t="shared" ref="K21" si="4">IF(F21=0," ",J21/F21)</f>
        <v>0.97647338818561069</v>
      </c>
      <c r="L21" s="12">
        <f>SUM(L6:L20)</f>
        <v>260682.45</v>
      </c>
      <c r="M21" s="12">
        <f>SUM(M6:M20)</f>
        <v>-2735327.3399999994</v>
      </c>
    </row>
    <row r="22" spans="1:13" x14ac:dyDescent="0.3">
      <c r="A22" s="2"/>
      <c r="B22" s="2"/>
      <c r="C22" s="8"/>
      <c r="E22" s="8"/>
      <c r="G22" s="7"/>
      <c r="K22" s="7"/>
      <c r="M22" s="8"/>
    </row>
    <row r="23" spans="1:13" x14ac:dyDescent="0.3">
      <c r="A23" s="23" t="s">
        <v>27</v>
      </c>
      <c r="B23" s="24" t="s">
        <v>28</v>
      </c>
      <c r="C23" s="25">
        <v>2100000</v>
      </c>
      <c r="D23" s="25">
        <v>100000</v>
      </c>
      <c r="E23" s="25">
        <v>2200000</v>
      </c>
      <c r="F23" s="25">
        <v>1203136.8</v>
      </c>
      <c r="G23" s="7">
        <f t="shared" ref="G23:G30" si="5">IF(C23=0," ",F23/C23)</f>
        <v>0.57292228571428572</v>
      </c>
      <c r="H23" s="25">
        <v>1203136.8</v>
      </c>
      <c r="I23" s="25">
        <v>0</v>
      </c>
      <c r="J23" s="25">
        <v>1203136.8</v>
      </c>
      <c r="K23" s="7">
        <f>IF(F23=0," ",J23/F23)</f>
        <v>1</v>
      </c>
      <c r="L23" s="25">
        <v>0</v>
      </c>
      <c r="M23" s="8">
        <f>F23-E23</f>
        <v>-996863.2</v>
      </c>
    </row>
    <row r="24" spans="1:13" s="6" customFormat="1" x14ac:dyDescent="0.3">
      <c r="A24" s="21"/>
      <c r="B24" s="14" t="s">
        <v>60</v>
      </c>
      <c r="C24" s="22">
        <f>SUM(C23)</f>
        <v>2100000</v>
      </c>
      <c r="D24" s="22">
        <f t="shared" ref="D24:M24" si="6">SUM(D23)</f>
        <v>100000</v>
      </c>
      <c r="E24" s="22">
        <f t="shared" si="6"/>
        <v>2200000</v>
      </c>
      <c r="F24" s="22">
        <f t="shared" si="6"/>
        <v>1203136.8</v>
      </c>
      <c r="G24" s="13">
        <f t="shared" si="5"/>
        <v>0.57292228571428572</v>
      </c>
      <c r="H24" s="22">
        <f t="shared" si="6"/>
        <v>1203136.8</v>
      </c>
      <c r="I24" s="22">
        <f t="shared" si="6"/>
        <v>0</v>
      </c>
      <c r="J24" s="22">
        <f t="shared" si="6"/>
        <v>1203136.8</v>
      </c>
      <c r="K24" s="13">
        <f>IF(F24=0," ",J24/F24)</f>
        <v>1</v>
      </c>
      <c r="L24" s="22">
        <f t="shared" si="6"/>
        <v>0</v>
      </c>
      <c r="M24" s="22">
        <f t="shared" si="6"/>
        <v>-996863.2</v>
      </c>
    </row>
    <row r="25" spans="1:13" x14ac:dyDescent="0.3">
      <c r="A25" s="18"/>
      <c r="B25" s="19"/>
      <c r="C25" s="20"/>
      <c r="D25" s="20"/>
      <c r="E25" s="20"/>
      <c r="F25" s="20"/>
      <c r="G25" s="7"/>
      <c r="H25" s="20"/>
      <c r="I25" s="20"/>
      <c r="J25" s="20"/>
      <c r="K25" s="7"/>
      <c r="L25" s="20"/>
      <c r="M25" s="8"/>
    </row>
    <row r="26" spans="1:13" x14ac:dyDescent="0.3">
      <c r="A26" s="23" t="s">
        <v>29</v>
      </c>
      <c r="B26" s="24" t="s">
        <v>30</v>
      </c>
      <c r="C26" s="25">
        <v>850</v>
      </c>
      <c r="D26" s="25">
        <v>0</v>
      </c>
      <c r="E26" s="25">
        <v>850</v>
      </c>
      <c r="F26" s="25">
        <v>0</v>
      </c>
      <c r="G26" s="7">
        <f t="shared" si="5"/>
        <v>0</v>
      </c>
      <c r="H26" s="25">
        <v>0</v>
      </c>
      <c r="I26" s="25">
        <v>0</v>
      </c>
      <c r="J26" s="25">
        <v>0</v>
      </c>
      <c r="K26" s="7" t="str">
        <f t="shared" ref="K26:K30" si="7">IF(F26=0," ",J26/F26)</f>
        <v xml:space="preserve"> </v>
      </c>
      <c r="L26" s="25">
        <v>0</v>
      </c>
      <c r="M26" s="8">
        <f t="shared" ref="M26:M30" si="8">F26-E26</f>
        <v>-850</v>
      </c>
    </row>
    <row r="27" spans="1:13" x14ac:dyDescent="0.3">
      <c r="A27" s="23" t="s">
        <v>31</v>
      </c>
      <c r="B27" s="24" t="s">
        <v>32</v>
      </c>
      <c r="C27" s="25">
        <v>16000</v>
      </c>
      <c r="D27" s="25">
        <v>0</v>
      </c>
      <c r="E27" s="25">
        <v>16000</v>
      </c>
      <c r="F27" s="25">
        <v>642.87</v>
      </c>
      <c r="G27" s="7">
        <f t="shared" si="5"/>
        <v>4.0179375000000003E-2</v>
      </c>
      <c r="H27" s="25">
        <v>642.87</v>
      </c>
      <c r="I27" s="25">
        <v>0</v>
      </c>
      <c r="J27" s="25">
        <v>642.87</v>
      </c>
      <c r="K27" s="7">
        <f t="shared" si="7"/>
        <v>1</v>
      </c>
      <c r="L27" s="25">
        <v>0</v>
      </c>
      <c r="M27" s="8">
        <f t="shared" si="8"/>
        <v>-15357.13</v>
      </c>
    </row>
    <row r="28" spans="1:13" x14ac:dyDescent="0.3">
      <c r="A28" s="23" t="s">
        <v>33</v>
      </c>
      <c r="B28" s="24" t="s">
        <v>34</v>
      </c>
      <c r="C28" s="25">
        <v>8000</v>
      </c>
      <c r="D28" s="25">
        <v>0</v>
      </c>
      <c r="E28" s="25">
        <v>8000</v>
      </c>
      <c r="F28" s="25">
        <v>462</v>
      </c>
      <c r="G28" s="7">
        <f t="shared" si="5"/>
        <v>5.7750000000000003E-2</v>
      </c>
      <c r="H28" s="25">
        <v>462</v>
      </c>
      <c r="I28" s="25">
        <v>0</v>
      </c>
      <c r="J28" s="25">
        <v>462</v>
      </c>
      <c r="K28" s="7">
        <f t="shared" si="7"/>
        <v>1</v>
      </c>
      <c r="L28" s="25">
        <v>0</v>
      </c>
      <c r="M28" s="8">
        <f t="shared" si="8"/>
        <v>-7538</v>
      </c>
    </row>
    <row r="29" spans="1:13" x14ac:dyDescent="0.3">
      <c r="A29" s="23" t="s">
        <v>53</v>
      </c>
      <c r="B29" s="24" t="s">
        <v>54</v>
      </c>
      <c r="C29" s="25">
        <v>0</v>
      </c>
      <c r="D29" s="25">
        <v>1591366.64</v>
      </c>
      <c r="E29" s="25">
        <v>1591366.64</v>
      </c>
      <c r="F29" s="25">
        <v>0</v>
      </c>
      <c r="G29" s="7" t="str">
        <f t="shared" si="5"/>
        <v xml:space="preserve"> </v>
      </c>
      <c r="H29" s="25">
        <v>0</v>
      </c>
      <c r="I29" s="25">
        <v>0</v>
      </c>
      <c r="J29" s="25">
        <v>0</v>
      </c>
      <c r="K29" s="7" t="str">
        <f t="shared" si="7"/>
        <v xml:space="preserve"> </v>
      </c>
      <c r="L29" s="25">
        <v>0</v>
      </c>
      <c r="M29" s="8">
        <f t="shared" si="8"/>
        <v>-1591366.64</v>
      </c>
    </row>
    <row r="30" spans="1:13" x14ac:dyDescent="0.3">
      <c r="A30" s="23" t="s">
        <v>55</v>
      </c>
      <c r="B30" s="24" t="s">
        <v>56</v>
      </c>
      <c r="C30" s="25">
        <v>0</v>
      </c>
      <c r="D30" s="25">
        <v>0</v>
      </c>
      <c r="E30" s="25">
        <v>0</v>
      </c>
      <c r="F30" s="25">
        <v>0</v>
      </c>
      <c r="G30" s="7" t="str">
        <f t="shared" si="5"/>
        <v xml:space="preserve"> </v>
      </c>
      <c r="H30" s="25">
        <v>0</v>
      </c>
      <c r="I30" s="25">
        <v>0</v>
      </c>
      <c r="J30" s="25">
        <v>0</v>
      </c>
      <c r="K30" s="7" t="str">
        <f t="shared" si="7"/>
        <v xml:space="preserve"> </v>
      </c>
      <c r="L30" s="25">
        <v>0</v>
      </c>
      <c r="M30" s="8">
        <f t="shared" si="8"/>
        <v>0</v>
      </c>
    </row>
    <row r="31" spans="1:13" s="6" customFormat="1" x14ac:dyDescent="0.3">
      <c r="B31" s="14" t="s">
        <v>61</v>
      </c>
      <c r="C31" s="15">
        <f>SUM(C26:C30)</f>
        <v>24850</v>
      </c>
      <c r="D31" s="15">
        <f>SUM(D26:D30)</f>
        <v>1591366.64</v>
      </c>
      <c r="E31" s="15">
        <f>SUM(E26:E30)</f>
        <v>1616216.64</v>
      </c>
      <c r="F31" s="15">
        <f>SUM(F26:F30)</f>
        <v>1104.8699999999999</v>
      </c>
      <c r="G31" s="13">
        <f t="shared" si="3"/>
        <v>4.4461569416498987E-2</v>
      </c>
      <c r="H31" s="15">
        <f>SUM(H26:H30)</f>
        <v>1104.8699999999999</v>
      </c>
      <c r="I31" s="15">
        <f>SUM(I26:I30)</f>
        <v>0</v>
      </c>
      <c r="J31" s="15">
        <f>SUM(J26:J30)</f>
        <v>1104.8699999999999</v>
      </c>
      <c r="K31" s="13">
        <f t="shared" ref="K31" si="9">IF(F31=0," ",J31/F31)</f>
        <v>1</v>
      </c>
      <c r="L31" s="15">
        <f>SUM(L26:L30)</f>
        <v>0</v>
      </c>
      <c r="M31" s="15">
        <f>SUM(M26:M30)</f>
        <v>-1615111.7699999998</v>
      </c>
    </row>
    <row r="32" spans="1:13" x14ac:dyDescent="0.3">
      <c r="G32" s="7"/>
      <c r="K32" s="7"/>
    </row>
    <row r="33" spans="2:13" s="6" customFormat="1" x14ac:dyDescent="0.3">
      <c r="B33" s="5" t="s">
        <v>16</v>
      </c>
      <c r="C33" s="12">
        <f>C21+C24+C31</f>
        <v>15800500</v>
      </c>
      <c r="D33" s="12">
        <f>D21+D24+D31</f>
        <v>1831366.64</v>
      </c>
      <c r="E33" s="12">
        <f>E21+E24+E31</f>
        <v>17631866.640000001</v>
      </c>
      <c r="F33" s="12">
        <f>F21+F24+F31</f>
        <v>12284564.330000002</v>
      </c>
      <c r="G33" s="13">
        <f t="shared" si="3"/>
        <v>0.77747946773836285</v>
      </c>
      <c r="H33" s="12">
        <f>H21+H24+H31</f>
        <v>12062492.520000001</v>
      </c>
      <c r="I33" s="12">
        <f>I21+I24+I31</f>
        <v>38610.639999999999</v>
      </c>
      <c r="J33" s="12">
        <f>J21+J24+J31</f>
        <v>12023881.880000001</v>
      </c>
      <c r="K33" s="13">
        <f t="shared" ref="K33" si="10">J33/F33</f>
        <v>0.97877967480186567</v>
      </c>
      <c r="L33" s="12">
        <f>L21+L24+L31</f>
        <v>260682.45</v>
      </c>
      <c r="M33" s="12">
        <f>M21+M24+M31</f>
        <v>-5347302.3099999987</v>
      </c>
    </row>
  </sheetData>
  <printOptions horizontalCentered="1" gridLines="1"/>
  <pageMargins left="0.19685039370078741" right="0.43307086614173229" top="0.39370078740157483" bottom="0.98425196850393704" header="0" footer="0"/>
  <pageSetup paperSize="9" scale="81" orientation="landscape" r:id="rId1"/>
  <headerFooter alignWithMargins="0">
    <oddHeader>&amp;C
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ingresos 29 diciem 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ydelpozo</cp:lastModifiedBy>
  <cp:lastPrinted>2021-10-01T08:17:00Z</cp:lastPrinted>
  <dcterms:created xsi:type="dcterms:W3CDTF">2016-04-20T09:31:50Z</dcterms:created>
  <dcterms:modified xsi:type="dcterms:W3CDTF">2022-01-05T09:17:28Z</dcterms:modified>
</cp:coreProperties>
</file>