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xr:revisionPtr revIDLastSave="0" documentId="13_ncr:1_{5C22D542-1A3F-43E0-80E0-55823C42047A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1 diciem 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1" l="1"/>
  <c r="J31" i="1"/>
  <c r="I31" i="1"/>
  <c r="H31" i="1"/>
  <c r="F31" i="1"/>
  <c r="E31" i="1"/>
  <c r="D31" i="1"/>
  <c r="C31" i="1"/>
  <c r="L24" i="1"/>
  <c r="J24" i="1"/>
  <c r="I24" i="1"/>
  <c r="H24" i="1"/>
  <c r="D24" i="1"/>
  <c r="E24" i="1"/>
  <c r="F24" i="1"/>
  <c r="C24" i="1"/>
  <c r="G24" i="1" s="1"/>
  <c r="K24" i="1" l="1"/>
  <c r="M26" i="1"/>
  <c r="M27" i="1"/>
  <c r="M28" i="1"/>
  <c r="M29" i="1"/>
  <c r="M30" i="1"/>
  <c r="K26" i="1"/>
  <c r="K27" i="1"/>
  <c r="K28" i="1"/>
  <c r="K29" i="1"/>
  <c r="K30" i="1"/>
  <c r="G26" i="1"/>
  <c r="G27" i="1"/>
  <c r="G28" i="1"/>
  <c r="G29" i="1"/>
  <c r="G30" i="1"/>
  <c r="G2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M31" i="1" l="1"/>
  <c r="C21" i="1"/>
  <c r="C33" i="1" s="1"/>
  <c r="D21" i="1"/>
  <c r="D33" i="1" s="1"/>
  <c r="E21" i="1"/>
  <c r="E33" i="1" s="1"/>
  <c r="F21" i="1"/>
  <c r="F33" i="1" s="1"/>
  <c r="M6" i="1" l="1"/>
  <c r="G6" i="1" l="1"/>
  <c r="G31" i="1" l="1"/>
  <c r="G21" i="1"/>
  <c r="K6" i="1"/>
  <c r="M23" i="1" l="1"/>
  <c r="M24" i="1" s="1"/>
  <c r="K23" i="1"/>
  <c r="K31" i="1" l="1"/>
  <c r="L21" i="1" l="1"/>
  <c r="L33" i="1" s="1"/>
  <c r="I21" i="1"/>
  <c r="I33" i="1" s="1"/>
  <c r="J21" i="1"/>
  <c r="J33" i="1" s="1"/>
  <c r="H21" i="1"/>
  <c r="H33" i="1" s="1"/>
  <c r="G33" i="1" l="1"/>
  <c r="K21" i="1"/>
  <c r="M21" i="1"/>
  <c r="M33" i="1" s="1"/>
  <c r="K33" i="1" l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<sst xmlns="http://schemas.openxmlformats.org/spreadsheetml/2006/main" count="62" uniqueCount="62">
  <si>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</si>
  <si>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</si>
  <si>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</si>
  <si>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</si>
  <si>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</si>
  <si>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</si>
  <si>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</si>
  <si>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</si>
  <si>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</si>
  <si>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</si>
  <si>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</si>
  <si>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</si>
  <si>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</si>
  <si>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</si>
  <si>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</si>
  <si>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</si>
  <si>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</si>
  <si>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</si>
  <si>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</si>
  <si>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</si>
  <si>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</si>
  <si>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</si>
  <si>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</si>
  <si>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</si>
  <si>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</si>
  <si>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</si>
  <si>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</si>
  <si>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</si>
  <si>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</si>
  <si>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</si>
  <si>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</si>
  <si>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</si>
  <si>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</si>
  <si>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</si>
  <si>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</si>
  <si>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</si>
  <si>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</si>
  <si>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</si>
  <si>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</si>
  <si>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</si>
  <si>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</si>
  <si>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</si>
  <si>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</si>
  <si>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</si>
  <si>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</si>
  <si>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</si>
  <si>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</si>
  <si>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</si>
  <si>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</si>
  <si>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</si>
  <si>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</si>
  <si>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</si>
  <si>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</si>
  <si>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</si>
  <si>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</si>
  <si>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</si>
  <si>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</si>
  <si>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Fundación Municipal de Deportes</t>
  </si>
  <si>
    <t>40102</t>
  </si>
  <si>
    <t>Aportación COVID19</t>
  </si>
  <si>
    <t>Total de operaciones de capital</t>
  </si>
  <si>
    <t>Total de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</si>
</sst>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  <xf numFmtId="1" fontId="10" fillId="0" borderId="0" xfId="3" applyNumberFormat="1" applyFont="1"/>
    <xf numFmtId="4" fontId="10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 xr:uid="{00000000-0005-0000-0000-000000000000}"/>
    <cellStyle name="Normal" xfId="0" builtinId="0"/>
    <cellStyle name="Normal_Ejecución ingresos 31 diciem 21" xfId="4" xr:uid="{56C16C5D-6344-4AD6-BFC9-2307270133B1}"/>
    <cellStyle name="Normal_Ejecución ingresos 31 marzo 21_1" xfId="3" xr:uid="{00000000-0005-0000-0000-000002000000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57</v>
      </c>
      <c r="B1" s="6"/>
      <c r="C1" s="6"/>
      <c r="J1" s="3"/>
      <c r="K1" s="4"/>
    </row>
    <row r="2" spans="1:13" x14ac:dyDescent="0.3">
      <c r="A2" s="14" t="s">
        <v>0</v>
      </c>
      <c r="B2" s="6"/>
      <c r="C2" s="16">
        <v>2021</v>
      </c>
      <c r="K2" s="3"/>
    </row>
    <row r="3" spans="1:13" x14ac:dyDescent="0.3">
      <c r="A3" s="5" t="s">
        <v>13</v>
      </c>
      <c r="B3" s="6"/>
      <c r="C3" s="17">
        <v>44561</v>
      </c>
    </row>
    <row r="5" spans="1:13" s="6" customFormat="1" ht="26" x14ac:dyDescent="0.3">
      <c r="A5" s="9" t="s">
        <v>1</v>
      </c>
      <c r="B5" s="10" t="s">
        <v>14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</row>
    <row r="6" spans="1:13" x14ac:dyDescent="0.3">
      <c r="A6" s="23" t="s">
        <v>35</v>
      </c>
      <c r="B6" s="24" t="s">
        <v>36</v>
      </c>
      <c r="C6" s="25">
        <v>1595800</v>
      </c>
      <c r="D6" s="25">
        <v>0</v>
      </c>
      <c r="E6" s="25">
        <v>1595800</v>
      </c>
      <c r="F6" s="25">
        <v>1031698.05</v>
      </c>
      <c r="G6" s="7">
        <f>IF(C6=0," ",F6/C6)</f>
        <v>0.64650836570998871</v>
      </c>
      <c r="H6" s="25">
        <v>1057957.19</v>
      </c>
      <c r="I6" s="25">
        <v>26259.14</v>
      </c>
      <c r="J6" s="25">
        <v>1031698.05</v>
      </c>
      <c r="K6" s="7">
        <f>IF(F6=0," ",J6/F6)</f>
        <v>1</v>
      </c>
      <c r="L6" s="25">
        <v>0</v>
      </c>
      <c r="M6" s="8">
        <f>F6-E6</f>
        <v>-564101.94999999995</v>
      </c>
    </row>
    <row r="7" spans="1:13" x14ac:dyDescent="0.3">
      <c r="A7" s="23" t="s">
        <v>37</v>
      </c>
      <c r="B7" s="24" t="s">
        <v>38</v>
      </c>
      <c r="C7" s="25">
        <v>639000</v>
      </c>
      <c r="D7" s="25">
        <v>0</v>
      </c>
      <c r="E7" s="25">
        <v>639000</v>
      </c>
      <c r="F7" s="25">
        <v>377713.95</v>
      </c>
      <c r="G7" s="7">
        <f t="shared" ref="G7:G20" si="0">IF(C7=0," ",F7/C7)</f>
        <v>0.59110164319248826</v>
      </c>
      <c r="H7" s="25">
        <v>302858.53000000003</v>
      </c>
      <c r="I7" s="25">
        <v>153</v>
      </c>
      <c r="J7" s="25">
        <v>302705.53000000003</v>
      </c>
      <c r="K7" s="7">
        <f t="shared" ref="K7:K20" si="1">IF(F7=0," ",J7/F7)</f>
        <v>0.80141474785350131</v>
      </c>
      <c r="L7" s="25">
        <v>75008.42</v>
      </c>
      <c r="M7" s="8">
        <f t="shared" ref="M7:M20" si="2">F7-E7</f>
        <v>-261286.05</v>
      </c>
    </row>
    <row r="8" spans="1:13" x14ac:dyDescent="0.3">
      <c r="A8" s="23" t="s">
        <v>39</v>
      </c>
      <c r="B8" s="24" t="s">
        <v>40</v>
      </c>
      <c r="C8" s="25">
        <v>1761550</v>
      </c>
      <c r="D8" s="25">
        <v>0</v>
      </c>
      <c r="E8" s="25">
        <v>1761550</v>
      </c>
      <c r="F8" s="25">
        <v>1305820.43</v>
      </c>
      <c r="G8" s="7">
        <f t="shared" si="0"/>
        <v>0.74129058499616807</v>
      </c>
      <c r="H8" s="25">
        <v>1293980.3500000001</v>
      </c>
      <c r="I8" s="25">
        <v>1028.2</v>
      </c>
      <c r="J8" s="25">
        <v>1292952.1499999999</v>
      </c>
      <c r="K8" s="7">
        <f t="shared" si="1"/>
        <v>0.99014544442377883</v>
      </c>
      <c r="L8" s="25">
        <v>12868.28</v>
      </c>
      <c r="M8" s="8">
        <f t="shared" si="2"/>
        <v>-455729.57000000007</v>
      </c>
    </row>
    <row r="9" spans="1:13" x14ac:dyDescent="0.3">
      <c r="A9" s="23" t="s">
        <v>41</v>
      </c>
      <c r="B9" s="24" t="s">
        <v>42</v>
      </c>
      <c r="C9" s="25">
        <v>86550</v>
      </c>
      <c r="D9" s="25">
        <v>0</v>
      </c>
      <c r="E9" s="25">
        <v>86550</v>
      </c>
      <c r="F9" s="25">
        <v>89639.11</v>
      </c>
      <c r="G9" s="7">
        <f t="shared" si="0"/>
        <v>1.0356916233391102</v>
      </c>
      <c r="H9" s="25">
        <v>89639.11</v>
      </c>
      <c r="I9" s="25">
        <v>0</v>
      </c>
      <c r="J9" s="25">
        <v>89639.11</v>
      </c>
      <c r="K9" s="7">
        <f t="shared" si="1"/>
        <v>1</v>
      </c>
      <c r="L9" s="25">
        <v>0</v>
      </c>
      <c r="M9" s="8">
        <f t="shared" si="2"/>
        <v>3089.1100000000006</v>
      </c>
    </row>
    <row r="10" spans="1:13" x14ac:dyDescent="0.3">
      <c r="A10" s="23" t="s">
        <v>17</v>
      </c>
      <c r="B10" s="24" t="s">
        <v>18</v>
      </c>
      <c r="C10" s="25">
        <v>141600</v>
      </c>
      <c r="D10" s="25">
        <v>0</v>
      </c>
      <c r="E10" s="25">
        <v>141600</v>
      </c>
      <c r="F10" s="25">
        <v>59545.81</v>
      </c>
      <c r="G10" s="7">
        <f t="shared" si="0"/>
        <v>0.42052125706214688</v>
      </c>
      <c r="H10" s="25">
        <v>55623.45</v>
      </c>
      <c r="I10" s="25">
        <v>5666.72</v>
      </c>
      <c r="J10" s="25">
        <v>49956.73</v>
      </c>
      <c r="K10" s="7">
        <f t="shared" si="1"/>
        <v>0.83896297657215524</v>
      </c>
      <c r="L10" s="25">
        <v>9589.08</v>
      </c>
      <c r="M10" s="8">
        <f t="shared" si="2"/>
        <v>-82054.19</v>
      </c>
    </row>
    <row r="11" spans="1:13" x14ac:dyDescent="0.3">
      <c r="A11" s="23" t="s">
        <v>43</v>
      </c>
      <c r="B11" s="24" t="s">
        <v>44</v>
      </c>
      <c r="C11" s="25">
        <v>5500</v>
      </c>
      <c r="D11" s="25">
        <v>0</v>
      </c>
      <c r="E11" s="25">
        <v>5500</v>
      </c>
      <c r="F11" s="25">
        <v>20897.669999999998</v>
      </c>
      <c r="G11" s="7">
        <f t="shared" si="0"/>
        <v>3.7995763636363633</v>
      </c>
      <c r="H11" s="25">
        <v>17677.45</v>
      </c>
      <c r="I11" s="25">
        <v>0</v>
      </c>
      <c r="J11" s="25">
        <v>17677.45</v>
      </c>
      <c r="K11" s="7">
        <f t="shared" si="1"/>
        <v>0.84590530906077099</v>
      </c>
      <c r="L11" s="25">
        <v>3220.22</v>
      </c>
      <c r="M11" s="8">
        <f t="shared" si="2"/>
        <v>15397.669999999998</v>
      </c>
    </row>
    <row r="12" spans="1:13" x14ac:dyDescent="0.3">
      <c r="A12" s="23" t="s">
        <v>19</v>
      </c>
      <c r="B12" s="24" t="s">
        <v>20</v>
      </c>
      <c r="C12" s="25">
        <v>8906000</v>
      </c>
      <c r="D12" s="25">
        <v>140000</v>
      </c>
      <c r="E12" s="25">
        <v>9046000</v>
      </c>
      <c r="F12" s="25">
        <v>9046000</v>
      </c>
      <c r="G12" s="7">
        <f t="shared" si="0"/>
        <v>1.0157197395014597</v>
      </c>
      <c r="H12" s="25">
        <v>8906000</v>
      </c>
      <c r="I12" s="25">
        <v>0</v>
      </c>
      <c r="J12" s="25">
        <v>8906000</v>
      </c>
      <c r="K12" s="7">
        <f t="shared" si="1"/>
        <v>0.98452354631881489</v>
      </c>
      <c r="L12" s="25">
        <v>140000</v>
      </c>
      <c r="M12" s="8">
        <f t="shared" si="2"/>
        <v>0</v>
      </c>
    </row>
    <row r="13" spans="1:13" x14ac:dyDescent="0.3">
      <c r="A13" s="23" t="s">
        <v>58</v>
      </c>
      <c r="B13" s="24" t="s">
        <v>59</v>
      </c>
      <c r="C13" s="25">
        <v>0</v>
      </c>
      <c r="D13" s="25">
        <v>0</v>
      </c>
      <c r="E13" s="25">
        <v>0</v>
      </c>
      <c r="F13" s="25">
        <v>0</v>
      </c>
      <c r="G13" s="7" t="str">
        <f t="shared" si="0"/>
        <v xml:space="preserve"> </v>
      </c>
      <c r="H13" s="25">
        <v>0</v>
      </c>
      <c r="I13" s="25">
        <v>0</v>
      </c>
      <c r="J13" s="25">
        <v>0</v>
      </c>
      <c r="K13" s="7" t="str">
        <f t="shared" si="1"/>
        <v xml:space="preserve"> </v>
      </c>
      <c r="L13" s="25">
        <v>0</v>
      </c>
      <c r="M13" s="8">
        <f t="shared" si="2"/>
        <v>0</v>
      </c>
    </row>
    <row r="14" spans="1:13" x14ac:dyDescent="0.3">
      <c r="A14" s="23" t="s">
        <v>45</v>
      </c>
      <c r="B14" s="24" t="s">
        <v>46</v>
      </c>
      <c r="C14" s="25">
        <v>142800</v>
      </c>
      <c r="D14" s="25">
        <v>0</v>
      </c>
      <c r="E14" s="25">
        <v>142800</v>
      </c>
      <c r="F14" s="25">
        <v>138315</v>
      </c>
      <c r="G14" s="7">
        <f t="shared" si="0"/>
        <v>0.96859243697478992</v>
      </c>
      <c r="H14" s="25">
        <v>138315</v>
      </c>
      <c r="I14" s="25">
        <v>0</v>
      </c>
      <c r="J14" s="25">
        <v>138315</v>
      </c>
      <c r="K14" s="7">
        <f t="shared" si="1"/>
        <v>1</v>
      </c>
      <c r="L14" s="25">
        <v>0</v>
      </c>
      <c r="M14" s="8">
        <f t="shared" si="2"/>
        <v>-4485</v>
      </c>
    </row>
    <row r="15" spans="1:13" x14ac:dyDescent="0.3">
      <c r="A15" s="23" t="s">
        <v>21</v>
      </c>
      <c r="B15" s="24" t="s">
        <v>22</v>
      </c>
      <c r="C15" s="25">
        <v>1000</v>
      </c>
      <c r="D15" s="25">
        <v>0</v>
      </c>
      <c r="E15" s="25">
        <v>1000</v>
      </c>
      <c r="F15" s="25">
        <v>0</v>
      </c>
      <c r="G15" s="7">
        <f t="shared" si="0"/>
        <v>0</v>
      </c>
      <c r="H15" s="25">
        <v>0</v>
      </c>
      <c r="I15" s="25">
        <v>0</v>
      </c>
      <c r="J15" s="25">
        <v>0</v>
      </c>
      <c r="K15" s="7" t="str">
        <f t="shared" si="1"/>
        <v xml:space="preserve"> </v>
      </c>
      <c r="L15" s="25">
        <v>0</v>
      </c>
      <c r="M15" s="8">
        <f t="shared" si="2"/>
        <v>-1000</v>
      </c>
    </row>
    <row r="16" spans="1:13" x14ac:dyDescent="0.3">
      <c r="A16" s="23" t="s">
        <v>23</v>
      </c>
      <c r="B16" s="24" t="s">
        <v>47</v>
      </c>
      <c r="C16" s="25">
        <v>13600</v>
      </c>
      <c r="D16" s="25">
        <v>0</v>
      </c>
      <c r="E16" s="25">
        <v>13600</v>
      </c>
      <c r="F16" s="25">
        <v>0</v>
      </c>
      <c r="G16" s="7">
        <f t="shared" si="0"/>
        <v>0</v>
      </c>
      <c r="H16" s="25">
        <v>0</v>
      </c>
      <c r="I16" s="25">
        <v>0</v>
      </c>
      <c r="J16" s="25">
        <v>0</v>
      </c>
      <c r="K16" s="7" t="str">
        <f t="shared" si="1"/>
        <v xml:space="preserve"> </v>
      </c>
      <c r="L16" s="25">
        <v>0</v>
      </c>
      <c r="M16" s="8">
        <f t="shared" si="2"/>
        <v>-13600</v>
      </c>
    </row>
    <row r="17" spans="1:13" x14ac:dyDescent="0.3">
      <c r="A17" s="23" t="s">
        <v>48</v>
      </c>
      <c r="B17" s="24" t="s">
        <v>49</v>
      </c>
      <c r="C17" s="25">
        <v>41000</v>
      </c>
      <c r="D17" s="25">
        <v>0</v>
      </c>
      <c r="E17" s="25">
        <v>41000</v>
      </c>
      <c r="F17" s="25">
        <v>35142.559999999998</v>
      </c>
      <c r="G17" s="7">
        <f t="shared" si="0"/>
        <v>0.85713560975609748</v>
      </c>
      <c r="H17" s="25">
        <v>16125</v>
      </c>
      <c r="I17" s="25">
        <v>0</v>
      </c>
      <c r="J17" s="25">
        <v>16125</v>
      </c>
      <c r="K17" s="7">
        <f t="shared" si="1"/>
        <v>0.45884534308257569</v>
      </c>
      <c r="L17" s="25">
        <v>19017.560000000001</v>
      </c>
      <c r="M17" s="8">
        <f t="shared" si="2"/>
        <v>-5857.4400000000023</v>
      </c>
    </row>
    <row r="18" spans="1:13" x14ac:dyDescent="0.3">
      <c r="A18" s="23" t="s">
        <v>24</v>
      </c>
      <c r="B18" s="24" t="s">
        <v>25</v>
      </c>
      <c r="C18" s="25">
        <v>39500</v>
      </c>
      <c r="D18" s="25">
        <v>0</v>
      </c>
      <c r="E18" s="25">
        <v>39500</v>
      </c>
      <c r="F18" s="25">
        <v>11755</v>
      </c>
      <c r="G18" s="7">
        <f t="shared" si="0"/>
        <v>0.29759493670886078</v>
      </c>
      <c r="H18" s="25">
        <v>7480</v>
      </c>
      <c r="I18" s="25">
        <v>0</v>
      </c>
      <c r="J18" s="25">
        <v>7480</v>
      </c>
      <c r="K18" s="7">
        <f t="shared" si="1"/>
        <v>0.63632496809868144</v>
      </c>
      <c r="L18" s="25">
        <v>4275</v>
      </c>
      <c r="M18" s="8">
        <f t="shared" si="2"/>
        <v>-27745</v>
      </c>
    </row>
    <row r="19" spans="1:13" x14ac:dyDescent="0.3">
      <c r="A19" s="23" t="s">
        <v>26</v>
      </c>
      <c r="B19" s="24" t="s">
        <v>50</v>
      </c>
      <c r="C19" s="25">
        <v>105750</v>
      </c>
      <c r="D19" s="25">
        <v>0</v>
      </c>
      <c r="E19" s="25">
        <v>105750</v>
      </c>
      <c r="F19" s="25">
        <v>46602.13</v>
      </c>
      <c r="G19" s="7">
        <f t="shared" si="0"/>
        <v>0.44068208037825057</v>
      </c>
      <c r="H19" s="25">
        <v>41016.22</v>
      </c>
      <c r="I19" s="25">
        <v>4781.82</v>
      </c>
      <c r="J19" s="25">
        <v>36234.400000000001</v>
      </c>
      <c r="K19" s="7">
        <f t="shared" si="1"/>
        <v>0.77752669244946537</v>
      </c>
      <c r="L19" s="25">
        <v>10367.73</v>
      </c>
      <c r="M19" s="8">
        <f t="shared" si="2"/>
        <v>-59147.87</v>
      </c>
    </row>
    <row r="20" spans="1:13" x14ac:dyDescent="0.3">
      <c r="A20" s="23" t="s">
        <v>51</v>
      </c>
      <c r="B20" s="24" t="s">
        <v>52</v>
      </c>
      <c r="C20" s="25">
        <v>196000</v>
      </c>
      <c r="D20" s="25">
        <v>0</v>
      </c>
      <c r="E20" s="25">
        <v>196000</v>
      </c>
      <c r="F20" s="25">
        <v>219507.47</v>
      </c>
      <c r="G20" s="7">
        <f t="shared" si="0"/>
        <v>1.1199360714285715</v>
      </c>
      <c r="H20" s="25">
        <v>212916.57</v>
      </c>
      <c r="I20" s="25">
        <v>1250</v>
      </c>
      <c r="J20" s="25">
        <v>211666.57</v>
      </c>
      <c r="K20" s="7">
        <f t="shared" si="1"/>
        <v>0.96427957554246335</v>
      </c>
      <c r="L20" s="25">
        <v>7840.9</v>
      </c>
      <c r="M20" s="8">
        <f t="shared" si="2"/>
        <v>23507.47</v>
      </c>
    </row>
    <row r="21" spans="1:13" s="6" customFormat="1" x14ac:dyDescent="0.3">
      <c r="A21" s="14"/>
      <c r="B21" s="14" t="s">
        <v>15</v>
      </c>
      <c r="C21" s="12">
        <f>SUM(C6:C20)</f>
        <v>13675650</v>
      </c>
      <c r="D21" s="12">
        <f>SUM(D6:D20)</f>
        <v>140000</v>
      </c>
      <c r="E21" s="12">
        <f>SUM(E6:E20)</f>
        <v>13815650</v>
      </c>
      <c r="F21" s="12">
        <f>SUM(F6:F20)</f>
        <v>12382637.180000002</v>
      </c>
      <c r="G21" s="13">
        <f t="shared" ref="G21:G33" si="3">F21/C21</f>
        <v>0.90545145422703865</v>
      </c>
      <c r="H21" s="12">
        <f>SUM(H6:H20)</f>
        <v>12139588.870000001</v>
      </c>
      <c r="I21" s="12">
        <f>SUM(I6:I20)</f>
        <v>39138.879999999997</v>
      </c>
      <c r="J21" s="12">
        <f>SUM(J6:J20)</f>
        <v>12100449.99</v>
      </c>
      <c r="K21" s="13">
        <f t="shared" ref="K21" si="4">IF(F21=0," ",J21/F21)</f>
        <v>0.97721105884812809</v>
      </c>
      <c r="L21" s="12">
        <f>SUM(L6:L20)</f>
        <v>282187.19</v>
      </c>
      <c r="M21" s="12">
        <f>SUM(M6:M20)</f>
        <v>-1433012.82</v>
      </c>
    </row>
    <row r="22" spans="1:13" x14ac:dyDescent="0.3">
      <c r="A22" s="2"/>
      <c r="B22" s="2"/>
      <c r="C22" s="8"/>
      <c r="E22" s="8"/>
      <c r="G22" s="7"/>
      <c r="K22" s="7"/>
      <c r="M22" s="8"/>
    </row>
    <row r="23" spans="1:13" x14ac:dyDescent="0.3">
      <c r="A23" s="23" t="s">
        <v>27</v>
      </c>
      <c r="B23" s="24" t="s">
        <v>28</v>
      </c>
      <c r="C23" s="25">
        <v>2100000</v>
      </c>
      <c r="D23" s="25">
        <v>100000</v>
      </c>
      <c r="E23" s="25">
        <v>2200000</v>
      </c>
      <c r="F23" s="25">
        <v>2152718.48</v>
      </c>
      <c r="G23" s="7">
        <f t="shared" ref="G23:G30" si="5">IF(C23=0," ",F23/C23)</f>
        <v>1.0251040380952381</v>
      </c>
      <c r="H23" s="25">
        <v>1203136.8</v>
      </c>
      <c r="I23" s="25">
        <v>0</v>
      </c>
      <c r="J23" s="25">
        <v>1203136.8</v>
      </c>
      <c r="K23" s="7">
        <f>IF(F23=0," ",J23/F23)</f>
        <v>0.55889184358188815</v>
      </c>
      <c r="L23" s="25">
        <v>949581.68</v>
      </c>
      <c r="M23" s="8">
        <f>F23-E23</f>
        <v>-47281.520000000019</v>
      </c>
    </row>
    <row r="24" spans="1:13" s="6" customFormat="1" x14ac:dyDescent="0.3">
      <c r="A24" s="21"/>
      <c r="B24" s="14" t="s">
        <v>60</v>
      </c>
      <c r="C24" s="22">
        <f>SUM(C23)</f>
        <v>2100000</v>
      </c>
      <c r="D24" s="22">
        <f t="shared" ref="D24:M24" si="6">SUM(D23)</f>
        <v>100000</v>
      </c>
      <c r="E24" s="22">
        <f t="shared" si="6"/>
        <v>2200000</v>
      </c>
      <c r="F24" s="22">
        <f t="shared" si="6"/>
        <v>2152718.48</v>
      </c>
      <c r="G24" s="13">
        <f t="shared" si="5"/>
        <v>1.0251040380952381</v>
      </c>
      <c r="H24" s="22">
        <f t="shared" si="6"/>
        <v>1203136.8</v>
      </c>
      <c r="I24" s="22">
        <f t="shared" si="6"/>
        <v>0</v>
      </c>
      <c r="J24" s="22">
        <f t="shared" si="6"/>
        <v>1203136.8</v>
      </c>
      <c r="K24" s="13">
        <f>IF(F24=0," ",J24/F24)</f>
        <v>0.55889184358188815</v>
      </c>
      <c r="L24" s="22">
        <f t="shared" si="6"/>
        <v>949581.68</v>
      </c>
      <c r="M24" s="22">
        <f t="shared" si="6"/>
        <v>-47281.520000000019</v>
      </c>
    </row>
    <row r="25" spans="1:13" x14ac:dyDescent="0.3">
      <c r="A25" s="18"/>
      <c r="B25" s="19"/>
      <c r="C25" s="20"/>
      <c r="D25" s="20"/>
      <c r="E25" s="20"/>
      <c r="F25" s="20"/>
      <c r="G25" s="7"/>
      <c r="H25" s="20"/>
      <c r="I25" s="20"/>
      <c r="J25" s="20"/>
      <c r="K25" s="7"/>
      <c r="L25" s="20"/>
      <c r="M25" s="8"/>
    </row>
    <row r="26" spans="1:13" x14ac:dyDescent="0.3">
      <c r="A26" s="23" t="s">
        <v>29</v>
      </c>
      <c r="B26" s="24" t="s">
        <v>30</v>
      </c>
      <c r="C26" s="25">
        <v>850</v>
      </c>
      <c r="D26" s="25">
        <v>0</v>
      </c>
      <c r="E26" s="25">
        <v>850</v>
      </c>
      <c r="F26" s="25">
        <v>0</v>
      </c>
      <c r="G26" s="7">
        <f t="shared" si="5"/>
        <v>0</v>
      </c>
      <c r="H26" s="25">
        <v>0</v>
      </c>
      <c r="I26" s="25">
        <v>0</v>
      </c>
      <c r="J26" s="25">
        <v>0</v>
      </c>
      <c r="K26" s="7" t="str">
        <f t="shared" ref="K26:K30" si="7">IF(F26=0," ",J26/F26)</f>
        <v xml:space="preserve"> </v>
      </c>
      <c r="L26" s="25">
        <v>0</v>
      </c>
      <c r="M26" s="8">
        <f t="shared" ref="M26:M30" si="8">F26-E26</f>
        <v>-850</v>
      </c>
    </row>
    <row r="27" spans="1:13" x14ac:dyDescent="0.3">
      <c r="A27" s="23" t="s">
        <v>31</v>
      </c>
      <c r="B27" s="24" t="s">
        <v>32</v>
      </c>
      <c r="C27" s="25">
        <v>16000</v>
      </c>
      <c r="D27" s="25">
        <v>0</v>
      </c>
      <c r="E27" s="25">
        <v>16000</v>
      </c>
      <c r="F27" s="25">
        <v>714.3</v>
      </c>
      <c r="G27" s="7">
        <f t="shared" si="5"/>
        <v>4.4643749999999996E-2</v>
      </c>
      <c r="H27" s="25">
        <v>714.3</v>
      </c>
      <c r="I27" s="25">
        <v>0</v>
      </c>
      <c r="J27" s="25">
        <v>714.3</v>
      </c>
      <c r="K27" s="7">
        <f t="shared" si="7"/>
        <v>1</v>
      </c>
      <c r="L27" s="25">
        <v>0</v>
      </c>
      <c r="M27" s="8">
        <f t="shared" si="8"/>
        <v>-15285.7</v>
      </c>
    </row>
    <row r="28" spans="1:13" x14ac:dyDescent="0.3">
      <c r="A28" s="23" t="s">
        <v>33</v>
      </c>
      <c r="B28" s="24" t="s">
        <v>34</v>
      </c>
      <c r="C28" s="25">
        <v>8000</v>
      </c>
      <c r="D28" s="25">
        <v>0</v>
      </c>
      <c r="E28" s="25">
        <v>8000</v>
      </c>
      <c r="F28" s="25">
        <v>504</v>
      </c>
      <c r="G28" s="7">
        <f t="shared" si="5"/>
        <v>6.3E-2</v>
      </c>
      <c r="H28" s="25">
        <v>504</v>
      </c>
      <c r="I28" s="25">
        <v>0</v>
      </c>
      <c r="J28" s="25">
        <v>504</v>
      </c>
      <c r="K28" s="7">
        <f t="shared" si="7"/>
        <v>1</v>
      </c>
      <c r="L28" s="25">
        <v>0</v>
      </c>
      <c r="M28" s="8">
        <f t="shared" si="8"/>
        <v>-7496</v>
      </c>
    </row>
    <row r="29" spans="1:13" x14ac:dyDescent="0.3">
      <c r="A29" s="23" t="s">
        <v>53</v>
      </c>
      <c r="B29" s="24" t="s">
        <v>54</v>
      </c>
      <c r="C29" s="25">
        <v>0</v>
      </c>
      <c r="D29" s="25">
        <v>1591366.64</v>
      </c>
      <c r="E29" s="25">
        <v>1591366.64</v>
      </c>
      <c r="F29" s="25">
        <v>0</v>
      </c>
      <c r="G29" s="7" t="str">
        <f t="shared" si="5"/>
        <v xml:space="preserve"> </v>
      </c>
      <c r="H29" s="25">
        <v>0</v>
      </c>
      <c r="I29" s="25">
        <v>0</v>
      </c>
      <c r="J29" s="25">
        <v>0</v>
      </c>
      <c r="K29" s="7" t="str">
        <f t="shared" si="7"/>
        <v xml:space="preserve"> </v>
      </c>
      <c r="L29" s="25">
        <v>0</v>
      </c>
      <c r="M29" s="8">
        <f t="shared" si="8"/>
        <v>-1591366.64</v>
      </c>
    </row>
    <row r="30" spans="1:13" x14ac:dyDescent="0.3">
      <c r="A30" s="23" t="s">
        <v>55</v>
      </c>
      <c r="B30" s="24" t="s">
        <v>56</v>
      </c>
      <c r="C30" s="25">
        <v>0</v>
      </c>
      <c r="D30" s="25">
        <v>0</v>
      </c>
      <c r="E30" s="25">
        <v>0</v>
      </c>
      <c r="F30" s="25">
        <v>0</v>
      </c>
      <c r="G30" s="7" t="str">
        <f t="shared" si="5"/>
        <v xml:space="preserve"> </v>
      </c>
      <c r="H30" s="25">
        <v>0</v>
      </c>
      <c r="I30" s="25">
        <v>0</v>
      </c>
      <c r="J30" s="25">
        <v>0</v>
      </c>
      <c r="K30" s="7" t="str">
        <f t="shared" si="7"/>
        <v xml:space="preserve"> </v>
      </c>
      <c r="L30" s="25">
        <v>0</v>
      </c>
      <c r="M30" s="8">
        <f t="shared" si="8"/>
        <v>0</v>
      </c>
    </row>
    <row r="31" spans="1:13" s="6" customFormat="1" x14ac:dyDescent="0.3">
      <c r="B31" s="14" t="s">
        <v>61</v>
      </c>
      <c r="C31" s="15">
        <f>SUM(C26:C30)</f>
        <v>24850</v>
      </c>
      <c r="D31" s="15">
        <f>SUM(D26:D30)</f>
        <v>1591366.64</v>
      </c>
      <c r="E31" s="15">
        <f>SUM(E26:E30)</f>
        <v>1616216.64</v>
      </c>
      <c r="F31" s="15">
        <f>SUM(F26:F30)</f>
        <v>1218.3</v>
      </c>
      <c r="G31" s="13">
        <f t="shared" si="3"/>
        <v>4.9026156941649898E-2</v>
      </c>
      <c r="H31" s="15">
        <f>SUM(H26:H30)</f>
        <v>1218.3</v>
      </c>
      <c r="I31" s="15">
        <f>SUM(I26:I30)</f>
        <v>0</v>
      </c>
      <c r="J31" s="15">
        <f>SUM(J26:J30)</f>
        <v>1218.3</v>
      </c>
      <c r="K31" s="13">
        <f t="shared" ref="K31" si="9">IF(F31=0," ",J31/F31)</f>
        <v>1</v>
      </c>
      <c r="L31" s="15">
        <f>SUM(L26:L30)</f>
        <v>0</v>
      </c>
      <c r="M31" s="15">
        <f>SUM(M26:M30)</f>
        <v>-1614998.3399999999</v>
      </c>
    </row>
    <row r="32" spans="1:13" x14ac:dyDescent="0.3">
      <c r="G32" s="7"/>
      <c r="K32" s="7"/>
    </row>
    <row r="33" spans="2:13" s="6" customFormat="1" x14ac:dyDescent="0.3">
      <c r="B33" s="5" t="s">
        <v>16</v>
      </c>
      <c r="C33" s="12">
        <f>C21+C24+C31</f>
        <v>15800500</v>
      </c>
      <c r="D33" s="12">
        <f>D21+D24+D31</f>
        <v>1831366.64</v>
      </c>
      <c r="E33" s="12">
        <f>E21+E24+E31</f>
        <v>17631866.640000001</v>
      </c>
      <c r="F33" s="12">
        <f>F21+F24+F31</f>
        <v>14536573.960000003</v>
      </c>
      <c r="G33" s="13">
        <f t="shared" si="3"/>
        <v>0.92000721242998662</v>
      </c>
      <c r="H33" s="12">
        <f>H21+H24+H31</f>
        <v>13343943.970000003</v>
      </c>
      <c r="I33" s="12">
        <f>I21+I24+I31</f>
        <v>39138.879999999997</v>
      </c>
      <c r="J33" s="12">
        <f>J21+J24+J31</f>
        <v>13304805.090000002</v>
      </c>
      <c r="K33" s="13">
        <f t="shared" ref="K33" si="10">J33/F33</f>
        <v>0.91526415554384177</v>
      </c>
      <c r="L33" s="12">
        <f>L21+L24+L31</f>
        <v>1231768.8700000001</v>
      </c>
      <c r="M33" s="12">
        <f>M21+M24+M31</f>
        <v>-3095292.6799999997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diciem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2021-10-01T08:17:00Z</cp:lastPrinted>
  <dcterms:created xsi:type="dcterms:W3CDTF">2016-04-20T09:31:50Z</dcterms:created>
  <dcterms:modified xsi:type="dcterms:W3CDTF">2022-03-01T10:24:52Z</dcterms:modified>
</cp:coreProperties>
</file>