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4 - ABRIL\"/>
    </mc:Choice>
  </mc:AlternateContent>
  <bookViews>
    <workbookView xWindow="-45" yWindow="-45" windowWidth="19275" windowHeight="10275"/>
  </bookViews>
  <sheets>
    <sheet name="EJECUCIÓN INGRESOS ABRIL 22" sheetId="1" r:id="rId1"/>
  </sheets>
  <definedNames>
    <definedName name="_xlnm._FilterDatabase" localSheetId="0" hidden="1">'EJECUCIÓN INGRESOS ABRIL 22'!$A$5:$P$155</definedName>
    <definedName name="_xlnm.Print_Titles" localSheetId="0">'EJECUCIÓN INGRESOS ABRIL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4" i="1" l="1"/>
  <c r="N152" i="1"/>
  <c r="N153" i="1"/>
  <c r="N154" i="1"/>
  <c r="N155" i="1"/>
  <c r="J153" i="1"/>
  <c r="J154" i="1"/>
  <c r="J155" i="1"/>
  <c r="B154" i="1"/>
  <c r="C154" i="1"/>
  <c r="D154" i="1"/>
  <c r="K145" i="1"/>
  <c r="L145" i="1"/>
  <c r="M145" i="1"/>
  <c r="P142" i="1"/>
  <c r="P143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N125" i="1"/>
  <c r="P125" i="1"/>
  <c r="N126" i="1"/>
  <c r="P126" i="1"/>
  <c r="N127" i="1"/>
  <c r="P127" i="1"/>
  <c r="N128" i="1"/>
  <c r="P128" i="1"/>
  <c r="N129" i="1"/>
  <c r="P129" i="1"/>
  <c r="N130" i="1"/>
  <c r="O130" i="1"/>
  <c r="P130" i="1"/>
  <c r="N132" i="1"/>
  <c r="P132" i="1"/>
  <c r="P133" i="1"/>
  <c r="P134" i="1"/>
  <c r="P135" i="1"/>
  <c r="P136" i="1"/>
  <c r="P137" i="1"/>
  <c r="B142" i="1"/>
  <c r="C142" i="1"/>
  <c r="D142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B127" i="1"/>
  <c r="C127" i="1"/>
  <c r="D127" i="1"/>
  <c r="P138" i="1" l="1"/>
  <c r="P139" i="1"/>
  <c r="P140" i="1"/>
  <c r="P141" i="1"/>
  <c r="P144" i="1"/>
  <c r="B135" i="1" l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3" i="1"/>
  <c r="C143" i="1"/>
  <c r="D143" i="1"/>
  <c r="B144" i="1"/>
  <c r="C144" i="1"/>
  <c r="D144" i="1"/>
  <c r="N117" i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J129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8" i="1"/>
  <c r="C128" i="1"/>
  <c r="D128" i="1"/>
  <c r="B129" i="1"/>
  <c r="C129" i="1"/>
  <c r="D129" i="1"/>
  <c r="P147" i="1" l="1"/>
  <c r="P148" i="1"/>
  <c r="P149" i="1"/>
  <c r="P150" i="1"/>
  <c r="P151" i="1"/>
  <c r="P152" i="1"/>
  <c r="P153" i="1"/>
  <c r="P155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48" i="1" l="1"/>
  <c r="N149" i="1"/>
  <c r="N150" i="1"/>
  <c r="N151" i="1"/>
  <c r="J148" i="1"/>
  <c r="J149" i="1"/>
  <c r="J150" i="1"/>
  <c r="J151" i="1"/>
  <c r="J152" i="1"/>
  <c r="B133" i="1" l="1"/>
  <c r="C133" i="1"/>
  <c r="D133" i="1"/>
  <c r="B134" i="1"/>
  <c r="C134" i="1"/>
  <c r="D134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48" i="1" l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5" i="1"/>
  <c r="C155" i="1"/>
  <c r="D155" i="1"/>
  <c r="B116" i="1"/>
  <c r="C116" i="1"/>
  <c r="D11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32" i="1" l="1"/>
  <c r="F130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M130" i="1" l="1"/>
  <c r="L130" i="1"/>
  <c r="K130" i="1"/>
  <c r="I130" i="1"/>
  <c r="H130" i="1"/>
  <c r="G130" i="1"/>
  <c r="J130" i="1" l="1"/>
  <c r="N147" i="1" l="1"/>
  <c r="N6" i="1"/>
  <c r="J147" i="1"/>
  <c r="O156" i="1"/>
  <c r="M156" i="1"/>
  <c r="L156" i="1"/>
  <c r="K156" i="1"/>
  <c r="I156" i="1"/>
  <c r="H156" i="1"/>
  <c r="G156" i="1"/>
  <c r="F156" i="1"/>
  <c r="O145" i="1"/>
  <c r="G145" i="1"/>
  <c r="H145" i="1"/>
  <c r="I145" i="1"/>
  <c r="F145" i="1"/>
  <c r="B7" i="1"/>
  <c r="B132" i="1"/>
  <c r="C132" i="1"/>
  <c r="D132" i="1"/>
  <c r="B147" i="1"/>
  <c r="C147" i="1"/>
  <c r="D147" i="1"/>
  <c r="B6" i="1"/>
  <c r="F158" i="1" l="1"/>
  <c r="I158" i="1"/>
  <c r="K158" i="1"/>
  <c r="O158" i="1"/>
  <c r="G158" i="1"/>
  <c r="L158" i="1"/>
  <c r="H158" i="1"/>
  <c r="M158" i="1"/>
  <c r="N145" i="1"/>
  <c r="P156" i="1"/>
  <c r="P145" i="1"/>
  <c r="N156" i="1"/>
  <c r="J145" i="1"/>
  <c r="J156" i="1"/>
  <c r="J158" i="1" l="1"/>
  <c r="P158" i="1"/>
  <c r="N158" i="1"/>
</calcChain>
</file>

<file path=xl/sharedStrings.xml><?xml version="1.0" encoding="utf-8"?>
<sst xmlns="http://schemas.openxmlformats.org/spreadsheetml/2006/main" count="315" uniqueCount="311">
  <si>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</si>
  <si>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</si>
  <si>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</si>
  <si>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</si>
  <si>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</si>
  <si>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</si>
  <si>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</si>
  <si>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</si>
  <si>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</si>
  <si>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</si>
  <si>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</si>
  <si>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</si>
  <si>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</si>
  <si>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</si>
  <si>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</si>
  <si>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</si>
  <si>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</si>
  <si>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</si>
  <si>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</si>
  <si>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</si>
  <si>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</si>
  <si>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</si>
  <si>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</si>
  <si>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</si>
  <si>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</si>
  <si>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</si>
  <si>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</si>
  <si>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</si>
  <si>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</si>
  <si>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</si>
  <si>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</si>
  <si>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</si>
  <si>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</si>
  <si>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</si>
  <si>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</si>
  <si>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</si>
  <si>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</si>
  <si>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</si>
  <si>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</si>
  <si>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</si>
  <si>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</si>
  <si>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</si>
  <si>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</si>
  <si>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</si>
  <si>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</si>
  <si>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</si>
  <si>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</si>
  <si>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</si>
  <si>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</si>
  <si>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</si>
  <si>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</si>
  <si>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</si>
  <si>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</si>
  <si>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</si>
  <si>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</si>
  <si>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</si>
  <si>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</si>
  <si>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</si>
  <si>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</si>
  <si>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</si>
  <si>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</si>
  <si>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</si>
  <si>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</si>
  <si>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</si>
  <si>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</si>
  <si>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</si>
  <si>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</si>
  <si>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</si>
  <si>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</si>
  <si>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</si>
  <si>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</si>
  <si>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</si>
  <si>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</si>
  <si>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</si>
  <si>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</si>
  <si>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</si>
  <si>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</si>
  <si>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</si>
  <si>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</si>
  <si>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</si>
  <si>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</si>
  <si>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</si>
  <si>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</si>
  <si>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</si>
  <si>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</si>
  <si>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</si>
  <si>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</si>
  <si>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</si>
  <si>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</si>
  <si>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</si>
  <si>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</si>
  <si>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</si>
  <si>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</si>
  <si>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</si>
  <si>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</si>
  <si>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</si>
  <si>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</si>
  <si>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</si>
  <si>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</si>
  <si>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</si>
  <si>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</si>
  <si>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</si>
  <si>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</si>
  <si>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</si>
  <si>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</si>
  <si>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</si>
  <si>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</si>
  <si>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</si>
  <si>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</si>
  <si>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</si>
  <si>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</si>
  <si>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</si>
  <si>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</si>
  <si>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</si>
  <si>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</si>
  <si>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</si>
  <si>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</si>
  <si>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</si>
  <si>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</si>
  <si>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</si>
  <si>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</si>
  <si>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</si>
  <si>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</si>
  <si>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</si>
  <si>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</si>
  <si>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</si>
  <si>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</si>
  <si>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</si>
  <si>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</si>
  <si>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</si>
  <si>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</si>
  <si>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</si>
  <si>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</si>
  <si>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</si>
  <si>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</si>
  <si>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</si>
  <si>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</si>
  <si>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</si>
  <si>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</si>
  <si>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</si>
  <si>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</si>
  <si>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</si>
  <si>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</si>
  <si>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</si>
  <si>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</si>
  <si>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</si>
  <si>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</si>
  <si>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</si>
  <si>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</si>
  <si>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</si>
  <si>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</si>
  <si>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</si>
  <si>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</si>
  <si>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</si>
  <si>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</si>
  <si>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</si>
  <si>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</si>
  <si>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</si>
  <si>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</si>
  <si>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</si>
  <si>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</si>
  <si>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</si>
  <si>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</si>
  <si>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</si>
  <si>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</si>
  <si>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</si>
  <si>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</si>
  <si>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</si>
  <si>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</si>
  <si>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</si>
  <si>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</si>
  <si>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</si>
  <si>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</si>
  <si>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</si>
  <si>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</si>
  <si>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</si>
  <si>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</si>
  <si>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</si>
  <si>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</si>
  <si>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</si>
  <si>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</si>
  <si>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</si>
  <si>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</si>
  <si>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</si>
  <si>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</si>
  <si>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</si>
  <si>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</si>
  <si>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</si>
  <si>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</si>
  <si>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</si>
  <si>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</si>
  <si>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</si>
  <si>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</si>
  <si>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</si>
  <si>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</si>
  <si>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</si>
  <si>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</si>
  <si>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</si>
  <si>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</si>
  <si>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</si>
  <si>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</si>
  <si>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</si>
  <si>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</si>
  <si>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</si>
  <si>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</si>
  <si>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</si>
  <si>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</si>
  <si>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</si>
  <si>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</si>
  <si>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</si>
  <si>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</si>
  <si>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</si>
  <si>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</si>
  <si>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</si>
  <si>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</si>
  <si>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</si>
  <si>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</si>
  <si>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</si>
  <si>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</si>
  <si>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</si>
  <si>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</si>
  <si>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</si>
  <si>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</si>
  <si>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</si>
  <si>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</si>
  <si>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</si>
  <si>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</si>
  <si>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</si>
  <si>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</si>
  <si>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</si>
  <si>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</si>
  <si>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</si>
  <si>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</si>
  <si>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</si>
  <si>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</si>
  <si>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</si>
  <si>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</si>
  <si>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</si>
  <si>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</si>
  <si>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</si>
  <si>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</si>
  <si>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</si>
  <si>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</si>
  <si>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</si>
  <si>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</si>
  <si>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</si>
  <si>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</si>
  <si>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</si>
  <si>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</si>
  <si>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</si>
  <si>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</si>
  <si>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</si>
  <si>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</si>
  <si>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</si>
  <si>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</si>
  <si>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</si>
  <si>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</si>
  <si>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</si>
  <si>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</si>
  <si>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</si>
  <si>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</si>
  <si>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</si>
  <si>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</si>
  <si>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</si>
  <si>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</si>
  <si>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</si>
  <si>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</si>
  <si>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</si>
  <si>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</si>
  <si>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</si>
  <si>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</si>
  <si>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</si>
  <si>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</si>
  <si>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</si>
  <si>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</si>
  <si>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</si>
  <si>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</si>
  <si>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</si>
  <si>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</si>
  <si>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</si>
  <si>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</si>
  <si>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</si>
  <si>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JCYL- Fondos Europeos PRTR Servicios Sociales</t>
  </si>
  <si>
    <t>JUNTA CYL. PLAN VIVIENDAS AVENIDA DE BURGOS</t>
  </si>
  <si>
    <t>77000</t>
  </si>
  <si>
    <t>Aportaciones empresas Asociación Amigos Catedral</t>
  </si>
  <si>
    <t>39301</t>
  </si>
  <si>
    <t>INTERESES DEMORA DE OTRAS ADMONS.PUBL.</t>
  </si>
  <si>
    <t>39711</t>
  </si>
  <si>
    <t>Aprovechamientos urbanísticos Sector 16 Santos Pilarica</t>
  </si>
  <si>
    <t>42020</t>
  </si>
  <si>
    <t>LIQUID.FONDO COMPL.FINANC.EJERCICIOS ANTERIORES</t>
  </si>
  <si>
    <t>45155</t>
  </si>
  <si>
    <t>ECYL. Programa mixto: parques y jardines II</t>
  </si>
  <si>
    <t>46607</t>
  </si>
  <si>
    <t>FEMP.- PROGRAMA EDUCACIÓN SALUD</t>
  </si>
  <si>
    <t>52010</t>
  </si>
  <si>
    <t>Rendimientos financieros Sector 16 Santos Pilarica</t>
  </si>
  <si>
    <t>60302</t>
  </si>
  <si>
    <t>P.P. SECTOR 37</t>
  </si>
  <si>
    <t>60303</t>
  </si>
  <si>
    <t>P.P. SECTOR 16 SANTOS PILARICA</t>
  </si>
  <si>
    <t>68000</t>
  </si>
  <si>
    <t>REINTEGRO EJERCICIOS CERRADOS</t>
  </si>
  <si>
    <t>68001</t>
  </si>
  <si>
    <t>REINTEGRO EJERCICIOS CERRADOS SECTOR 44 INDUSTRIAL JALON</t>
  </si>
  <si>
    <t>49750</t>
  </si>
  <si>
    <t>Otras transferencias de la Unión Europea. Fdos. MRR</t>
  </si>
  <si>
    <t>79750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</si>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</sst>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BRIL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1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44681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3034396.2</v>
      </c>
      <c r="J6" s="17">
        <f>IF(H6=0," ",I6/H6)</f>
        <v>0.33190331652157368</v>
      </c>
      <c r="K6" s="28">
        <v>2285603.0099999998</v>
      </c>
      <c r="L6" s="28">
        <v>13074.48</v>
      </c>
      <c r="M6" s="28">
        <v>2272528.5299999998</v>
      </c>
      <c r="N6" s="17">
        <f>IF(I6=0," ",M6/I6)</f>
        <v>0.74892281040953046</v>
      </c>
      <c r="O6" s="28">
        <v>761867.67</v>
      </c>
      <c r="P6" s="18">
        <f t="shared" ref="P6:P69" si="0">I6-H6</f>
        <v>-6108013.7999999998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-0.28000000000000003</v>
      </c>
      <c r="J7" s="17">
        <f t="shared" ref="J7:J70" si="4">IF(H7=0," ",I7/H7)</f>
        <v>-8.4848484848484854E-7</v>
      </c>
      <c r="K7" s="28">
        <v>0</v>
      </c>
      <c r="L7" s="28">
        <v>0.28000000000000003</v>
      </c>
      <c r="M7" s="28">
        <v>-0.28000000000000003</v>
      </c>
      <c r="N7" s="17">
        <f t="shared" ref="N7:N70" si="5">IF(I7=0," ",M7/I7)</f>
        <v>1</v>
      </c>
      <c r="O7" s="28">
        <v>0</v>
      </c>
      <c r="P7" s="18">
        <f t="shared" si="0"/>
        <v>-330000.28000000003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-53348.6</v>
      </c>
      <c r="J8" s="17">
        <f t="shared" si="4"/>
        <v>-7.20927027027027E-4</v>
      </c>
      <c r="K8" s="28">
        <v>0</v>
      </c>
      <c r="L8" s="28">
        <v>78247.990000000005</v>
      </c>
      <c r="M8" s="28">
        <v>-78247.990000000005</v>
      </c>
      <c r="N8" s="17">
        <f t="shared" si="5"/>
        <v>1.4667299610486499</v>
      </c>
      <c r="O8" s="28">
        <v>24899.39</v>
      </c>
      <c r="P8" s="18">
        <f t="shared" si="0"/>
        <v>-74053348.599999994</v>
      </c>
    </row>
    <row r="9" spans="1:16" x14ac:dyDescent="0.2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15436832.119999999</v>
      </c>
      <c r="J9" s="17">
        <f t="shared" si="4"/>
        <v>0.9648020075</v>
      </c>
      <c r="K9" s="28">
        <v>14777.86</v>
      </c>
      <c r="L9" s="28">
        <v>7120.97</v>
      </c>
      <c r="M9" s="28">
        <v>7656.89</v>
      </c>
      <c r="N9" s="17">
        <f t="shared" si="5"/>
        <v>4.9601433380102092E-4</v>
      </c>
      <c r="O9" s="28">
        <v>15429175.23</v>
      </c>
      <c r="P9" s="18">
        <f t="shared" si="0"/>
        <v>-563167.88000000082</v>
      </c>
    </row>
    <row r="10" spans="1:16" x14ac:dyDescent="0.2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0</v>
      </c>
      <c r="G10" s="28">
        <v>0</v>
      </c>
      <c r="H10" s="28">
        <v>0</v>
      </c>
      <c r="I10" s="28">
        <v>-2483851.0499999998</v>
      </c>
      <c r="J10" s="17" t="str">
        <f t="shared" si="4"/>
        <v xml:space="preserve"> </v>
      </c>
      <c r="K10" s="28">
        <v>409.28</v>
      </c>
      <c r="L10" s="28">
        <v>2484260.33</v>
      </c>
      <c r="M10" s="28">
        <v>-2483851.0499999998</v>
      </c>
      <c r="N10" s="17">
        <f t="shared" si="5"/>
        <v>1</v>
      </c>
      <c r="O10" s="28">
        <v>0</v>
      </c>
      <c r="P10" s="18">
        <f t="shared" si="0"/>
        <v>-2483851.0499999998</v>
      </c>
    </row>
    <row r="11" spans="1:16" x14ac:dyDescent="0.2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1387543.62</v>
      </c>
      <c r="J11" s="17">
        <f t="shared" si="4"/>
        <v>0.1185934717948718</v>
      </c>
      <c r="K11" s="28">
        <v>1590851.86</v>
      </c>
      <c r="L11" s="28">
        <v>215360.74</v>
      </c>
      <c r="M11" s="28">
        <v>1375491.12</v>
      </c>
      <c r="N11" s="17">
        <f t="shared" si="5"/>
        <v>0.99131378658928215</v>
      </c>
      <c r="O11" s="28">
        <v>12052.5</v>
      </c>
      <c r="P11" s="18">
        <f t="shared" si="0"/>
        <v>-10312456.379999999</v>
      </c>
    </row>
    <row r="12" spans="1:16" x14ac:dyDescent="0.2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6789590</v>
      </c>
      <c r="G12" s="28">
        <v>0</v>
      </c>
      <c r="H12" s="28">
        <v>6789590</v>
      </c>
      <c r="I12" s="28">
        <v>2225748.38</v>
      </c>
      <c r="J12" s="17">
        <f t="shared" si="4"/>
        <v>0.32781778870299971</v>
      </c>
      <c r="K12" s="28">
        <v>1697293.32</v>
      </c>
      <c r="L12" s="28">
        <v>37309.379999999997</v>
      </c>
      <c r="M12" s="28">
        <v>1659983.94</v>
      </c>
      <c r="N12" s="17">
        <f t="shared" si="5"/>
        <v>0.74580934436083923</v>
      </c>
      <c r="O12" s="28">
        <v>565764.43999999994</v>
      </c>
      <c r="P12" s="18">
        <f t="shared" si="0"/>
        <v>-4563841.62</v>
      </c>
    </row>
    <row r="13" spans="1:16" x14ac:dyDescent="0.2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90200</v>
      </c>
      <c r="G13" s="28">
        <v>0</v>
      </c>
      <c r="H13" s="28">
        <v>90200</v>
      </c>
      <c r="I13" s="28">
        <v>29946.99</v>
      </c>
      <c r="J13" s="17">
        <f t="shared" si="4"/>
        <v>0.33200654101995569</v>
      </c>
      <c r="K13" s="28">
        <v>22549.14</v>
      </c>
      <c r="L13" s="28">
        <v>118.53</v>
      </c>
      <c r="M13" s="28">
        <v>22430.61</v>
      </c>
      <c r="N13" s="17">
        <f t="shared" si="5"/>
        <v>0.74901050155624982</v>
      </c>
      <c r="O13" s="28">
        <v>7516.38</v>
      </c>
      <c r="P13" s="18">
        <f t="shared" si="0"/>
        <v>-60253.009999999995</v>
      </c>
    </row>
    <row r="14" spans="1:16" x14ac:dyDescent="0.2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34110</v>
      </c>
      <c r="G14" s="28">
        <v>0</v>
      </c>
      <c r="H14" s="28">
        <v>34110</v>
      </c>
      <c r="I14" s="28">
        <v>11369.4</v>
      </c>
      <c r="J14" s="17">
        <f t="shared" si="4"/>
        <v>0.33331574318381707</v>
      </c>
      <c r="K14" s="28">
        <v>8527.0499999999993</v>
      </c>
      <c r="L14" s="28">
        <v>0</v>
      </c>
      <c r="M14" s="28">
        <v>8527.0499999999993</v>
      </c>
      <c r="N14" s="17">
        <f t="shared" si="5"/>
        <v>0.75</v>
      </c>
      <c r="O14" s="28">
        <v>2842.35</v>
      </c>
      <c r="P14" s="18">
        <f t="shared" si="0"/>
        <v>-22740.6</v>
      </c>
    </row>
    <row r="15" spans="1:16" x14ac:dyDescent="0.2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571330</v>
      </c>
      <c r="G15" s="28">
        <v>0</v>
      </c>
      <c r="H15" s="28">
        <v>571330</v>
      </c>
      <c r="I15" s="28">
        <v>190444.12</v>
      </c>
      <c r="J15" s="17">
        <f t="shared" si="4"/>
        <v>0.33333471023751599</v>
      </c>
      <c r="K15" s="28">
        <v>142833.09</v>
      </c>
      <c r="L15" s="28">
        <v>0</v>
      </c>
      <c r="M15" s="28">
        <v>142833.09</v>
      </c>
      <c r="N15" s="17">
        <f t="shared" si="5"/>
        <v>0.75</v>
      </c>
      <c r="O15" s="28">
        <v>47611.03</v>
      </c>
      <c r="P15" s="18">
        <f t="shared" si="0"/>
        <v>-380885.88</v>
      </c>
    </row>
    <row r="16" spans="1:16" x14ac:dyDescent="0.2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1713520</v>
      </c>
      <c r="G16" s="28">
        <v>0</v>
      </c>
      <c r="H16" s="28">
        <v>1713520</v>
      </c>
      <c r="I16" s="28">
        <v>570335.96</v>
      </c>
      <c r="J16" s="17">
        <f t="shared" si="4"/>
        <v>0.33284464727578317</v>
      </c>
      <c r="K16" s="28">
        <v>428352.99</v>
      </c>
      <c r="L16" s="28">
        <v>801.36</v>
      </c>
      <c r="M16" s="28">
        <v>427551.63</v>
      </c>
      <c r="N16" s="17">
        <f t="shared" si="5"/>
        <v>0.7496487333535834</v>
      </c>
      <c r="O16" s="28">
        <v>142784.32999999999</v>
      </c>
      <c r="P16" s="18">
        <f t="shared" si="0"/>
        <v>-1143184.04</v>
      </c>
    </row>
    <row r="17" spans="1:16" x14ac:dyDescent="0.2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2120</v>
      </c>
      <c r="G17" s="28">
        <v>0</v>
      </c>
      <c r="H17" s="28">
        <v>2120</v>
      </c>
      <c r="I17" s="28">
        <v>707.32</v>
      </c>
      <c r="J17" s="17">
        <f t="shared" si="4"/>
        <v>0.33364150943396231</v>
      </c>
      <c r="K17" s="28">
        <v>530.49</v>
      </c>
      <c r="L17" s="28">
        <v>0</v>
      </c>
      <c r="M17" s="28">
        <v>530.49</v>
      </c>
      <c r="N17" s="17">
        <f t="shared" si="5"/>
        <v>0.75</v>
      </c>
      <c r="O17" s="28">
        <v>176.83</v>
      </c>
      <c r="P17" s="18">
        <f t="shared" si="0"/>
        <v>-1412.6799999999998</v>
      </c>
    </row>
    <row r="18" spans="1:16" x14ac:dyDescent="0.2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5000000</v>
      </c>
      <c r="G18" s="28">
        <v>0</v>
      </c>
      <c r="H18" s="28">
        <v>5000000</v>
      </c>
      <c r="I18" s="28">
        <v>-398176.33</v>
      </c>
      <c r="J18" s="17">
        <f t="shared" si="4"/>
        <v>-7.963526600000001E-2</v>
      </c>
      <c r="K18" s="28">
        <v>176043.74</v>
      </c>
      <c r="L18" s="28">
        <v>685450.61</v>
      </c>
      <c r="M18" s="28">
        <v>-509406.87</v>
      </c>
      <c r="N18" s="17">
        <f t="shared" si="5"/>
        <v>1.2793499553326035</v>
      </c>
      <c r="O18" s="28">
        <v>111230.54</v>
      </c>
      <c r="P18" s="18">
        <f t="shared" si="0"/>
        <v>-5398176.3300000001</v>
      </c>
    </row>
    <row r="19" spans="1:16" x14ac:dyDescent="0.2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4008</v>
      </c>
      <c r="J19" s="17">
        <f t="shared" si="4"/>
        <v>0.1002</v>
      </c>
      <c r="K19" s="28">
        <v>0</v>
      </c>
      <c r="L19" s="28">
        <v>0</v>
      </c>
      <c r="M19" s="28">
        <v>0</v>
      </c>
      <c r="N19" s="17">
        <f t="shared" si="5"/>
        <v>0</v>
      </c>
      <c r="O19" s="28">
        <v>4008</v>
      </c>
      <c r="P19" s="18">
        <f t="shared" si="0"/>
        <v>-35992</v>
      </c>
    </row>
    <row r="20" spans="1:16" x14ac:dyDescent="0.2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3000000</v>
      </c>
      <c r="G20" s="28">
        <v>0</v>
      </c>
      <c r="H20" s="28">
        <v>3000000</v>
      </c>
      <c r="I20" s="28">
        <v>422842.34</v>
      </c>
      <c r="J20" s="17">
        <f t="shared" si="4"/>
        <v>0.14094744666666667</v>
      </c>
      <c r="K20" s="28">
        <v>410987.16</v>
      </c>
      <c r="L20" s="28">
        <v>2584.09</v>
      </c>
      <c r="M20" s="28">
        <v>408403.07</v>
      </c>
      <c r="N20" s="17">
        <f t="shared" si="5"/>
        <v>0.96585188228785224</v>
      </c>
      <c r="O20" s="28">
        <v>14439.27</v>
      </c>
      <c r="P20" s="18">
        <f t="shared" si="0"/>
        <v>-2577157.66</v>
      </c>
    </row>
    <row r="21" spans="1:16" x14ac:dyDescent="0.2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9930.4699999999993</v>
      </c>
      <c r="J21" s="17">
        <f t="shared" si="4"/>
        <v>5.8414529411764705E-2</v>
      </c>
      <c r="K21" s="28">
        <v>12070</v>
      </c>
      <c r="L21" s="28">
        <v>4792.3999999999996</v>
      </c>
      <c r="M21" s="28">
        <v>7277.6</v>
      </c>
      <c r="N21" s="17">
        <f t="shared" si="5"/>
        <v>0.73285554460161506</v>
      </c>
      <c r="O21" s="28">
        <v>2652.87</v>
      </c>
      <c r="P21" s="18">
        <f t="shared" si="0"/>
        <v>-160069.53</v>
      </c>
    </row>
    <row r="22" spans="1:16" x14ac:dyDescent="0.2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120000</v>
      </c>
      <c r="G22" s="28">
        <v>0</v>
      </c>
      <c r="H22" s="28">
        <v>120000</v>
      </c>
      <c r="I22" s="28">
        <v>20780.330000000002</v>
      </c>
      <c r="J22" s="17">
        <f t="shared" si="4"/>
        <v>0.17316941666666669</v>
      </c>
      <c r="K22" s="28">
        <v>4878.84</v>
      </c>
      <c r="L22" s="28">
        <v>276.14999999999998</v>
      </c>
      <c r="M22" s="28">
        <v>4602.6899999999996</v>
      </c>
      <c r="N22" s="17">
        <f t="shared" si="5"/>
        <v>0.22149263269640085</v>
      </c>
      <c r="O22" s="28">
        <v>16177.64</v>
      </c>
      <c r="P22" s="18">
        <f t="shared" si="0"/>
        <v>-99219.67</v>
      </c>
    </row>
    <row r="23" spans="1:16" x14ac:dyDescent="0.2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24842.49</v>
      </c>
      <c r="J23" s="17">
        <f t="shared" si="4"/>
        <v>8.8723178571428571E-2</v>
      </c>
      <c r="K23" s="28">
        <v>25462.78</v>
      </c>
      <c r="L23" s="28">
        <v>1065.07</v>
      </c>
      <c r="M23" s="28">
        <v>24397.71</v>
      </c>
      <c r="N23" s="17">
        <f t="shared" si="5"/>
        <v>0.98209599762342659</v>
      </c>
      <c r="O23" s="28">
        <v>444.78</v>
      </c>
      <c r="P23" s="18">
        <f t="shared" si="0"/>
        <v>-255157.51</v>
      </c>
    </row>
    <row r="24" spans="1:16" x14ac:dyDescent="0.2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5000</v>
      </c>
      <c r="G24" s="28">
        <v>0</v>
      </c>
      <c r="H24" s="28">
        <v>5000</v>
      </c>
      <c r="I24" s="28">
        <v>1086.8499999999999</v>
      </c>
      <c r="J24" s="17">
        <f t="shared" si="4"/>
        <v>0.21736999999999998</v>
      </c>
      <c r="K24" s="28">
        <v>1086.8499999999999</v>
      </c>
      <c r="L24" s="28">
        <v>0</v>
      </c>
      <c r="M24" s="28">
        <v>1086.8499999999999</v>
      </c>
      <c r="N24" s="17">
        <f t="shared" si="5"/>
        <v>1</v>
      </c>
      <c r="O24" s="28">
        <v>0</v>
      </c>
      <c r="P24" s="18">
        <f t="shared" si="0"/>
        <v>-3913.15</v>
      </c>
    </row>
    <row r="25" spans="1:16" x14ac:dyDescent="0.2">
      <c r="A25" s="26" t="s">
        <v>61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122544.33</v>
      </c>
      <c r="J25" s="17">
        <f t="shared" si="4"/>
        <v>0.81696219999999997</v>
      </c>
      <c r="K25" s="28">
        <v>0</v>
      </c>
      <c r="L25" s="28">
        <v>3941.9</v>
      </c>
      <c r="M25" s="28">
        <v>-3941.9</v>
      </c>
      <c r="N25" s="17">
        <f t="shared" si="5"/>
        <v>-3.2167134946186414E-2</v>
      </c>
      <c r="O25" s="28">
        <v>126486.23</v>
      </c>
      <c r="P25" s="18">
        <f t="shared" si="0"/>
        <v>-27455.67</v>
      </c>
    </row>
    <row r="26" spans="1:16" x14ac:dyDescent="0.2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12790</v>
      </c>
      <c r="G26" s="28">
        <v>0</v>
      </c>
      <c r="H26" s="28">
        <v>12790</v>
      </c>
      <c r="I26" s="28">
        <v>4948.0200000000004</v>
      </c>
      <c r="J26" s="17">
        <f t="shared" si="4"/>
        <v>0.38686630179827997</v>
      </c>
      <c r="K26" s="28">
        <v>0</v>
      </c>
      <c r="L26" s="28">
        <v>0</v>
      </c>
      <c r="M26" s="28">
        <v>0</v>
      </c>
      <c r="N26" s="17">
        <f t="shared" si="5"/>
        <v>0</v>
      </c>
      <c r="O26" s="28">
        <v>4948.0200000000004</v>
      </c>
      <c r="P26" s="18">
        <f t="shared" si="0"/>
        <v>-7841.98</v>
      </c>
    </row>
    <row r="27" spans="1:16" x14ac:dyDescent="0.2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258</v>
      </c>
      <c r="F27" s="28">
        <v>5000</v>
      </c>
      <c r="G27" s="28">
        <v>0</v>
      </c>
      <c r="H27" s="28">
        <v>5000</v>
      </c>
      <c r="I27" s="28">
        <v>742.48</v>
      </c>
      <c r="J27" s="17">
        <f t="shared" si="4"/>
        <v>0.14849600000000002</v>
      </c>
      <c r="K27" s="28">
        <v>0</v>
      </c>
      <c r="L27" s="28">
        <v>0</v>
      </c>
      <c r="M27" s="28">
        <v>0</v>
      </c>
      <c r="N27" s="17">
        <f t="shared" si="5"/>
        <v>0</v>
      </c>
      <c r="O27" s="28">
        <v>742.48</v>
      </c>
      <c r="P27" s="18">
        <f t="shared" si="0"/>
        <v>-4257.5200000000004</v>
      </c>
    </row>
    <row r="28" spans="1:16" x14ac:dyDescent="0.2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259</v>
      </c>
      <c r="F28" s="28">
        <v>6500</v>
      </c>
      <c r="G28" s="28">
        <v>0</v>
      </c>
      <c r="H28" s="28">
        <v>6500</v>
      </c>
      <c r="I28" s="28">
        <v>727.26</v>
      </c>
      <c r="J28" s="17">
        <f t="shared" si="4"/>
        <v>0.11188615384615384</v>
      </c>
      <c r="K28" s="28">
        <v>788.86</v>
      </c>
      <c r="L28" s="28">
        <v>61.6</v>
      </c>
      <c r="M28" s="28">
        <v>727.26</v>
      </c>
      <c r="N28" s="17">
        <f t="shared" si="5"/>
        <v>1</v>
      </c>
      <c r="O28" s="28">
        <v>0</v>
      </c>
      <c r="P28" s="18">
        <f t="shared" si="0"/>
        <v>-5772.74</v>
      </c>
    </row>
    <row r="29" spans="1:16" x14ac:dyDescent="0.2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5000000</v>
      </c>
      <c r="G29" s="28">
        <v>0</v>
      </c>
      <c r="H29" s="28">
        <v>5000000</v>
      </c>
      <c r="I29" s="28">
        <v>1159452.3999999999</v>
      </c>
      <c r="J29" s="17">
        <f t="shared" si="4"/>
        <v>0.23189047999999998</v>
      </c>
      <c r="K29" s="28">
        <v>1159574.8999999999</v>
      </c>
      <c r="L29" s="28">
        <v>122.5</v>
      </c>
      <c r="M29" s="28">
        <v>1159452.3999999999</v>
      </c>
      <c r="N29" s="17">
        <f t="shared" si="5"/>
        <v>1</v>
      </c>
      <c r="O29" s="28">
        <v>0</v>
      </c>
      <c r="P29" s="18">
        <f t="shared" si="0"/>
        <v>-3840547.6</v>
      </c>
    </row>
    <row r="30" spans="1:16" x14ac:dyDescent="0.2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1625000</v>
      </c>
      <c r="G30" s="28">
        <v>0</v>
      </c>
      <c r="H30" s="28">
        <v>1625000</v>
      </c>
      <c r="I30" s="28">
        <v>45997.27</v>
      </c>
      <c r="J30" s="17">
        <f t="shared" si="4"/>
        <v>2.8306012307692304E-2</v>
      </c>
      <c r="K30" s="28">
        <v>10251.98</v>
      </c>
      <c r="L30" s="28">
        <v>1150.19</v>
      </c>
      <c r="M30" s="28">
        <v>9101.7900000000009</v>
      </c>
      <c r="N30" s="17">
        <f t="shared" si="5"/>
        <v>0.19787674355456317</v>
      </c>
      <c r="O30" s="28">
        <v>36895.480000000003</v>
      </c>
      <c r="P30" s="18">
        <f t="shared" si="0"/>
        <v>-1579002.73</v>
      </c>
    </row>
    <row r="31" spans="1:16" x14ac:dyDescent="0.2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2037.14</v>
      </c>
      <c r="J31" s="17">
        <f t="shared" si="4"/>
        <v>5.0928500000000002E-2</v>
      </c>
      <c r="K31" s="28">
        <v>2326.36</v>
      </c>
      <c r="L31" s="28">
        <v>289.22000000000003</v>
      </c>
      <c r="M31" s="28">
        <v>2037.14</v>
      </c>
      <c r="N31" s="17">
        <f t="shared" si="5"/>
        <v>1</v>
      </c>
      <c r="O31" s="28">
        <v>0</v>
      </c>
      <c r="P31" s="18">
        <f t="shared" si="0"/>
        <v>-37962.86</v>
      </c>
    </row>
    <row r="32" spans="1:16" x14ac:dyDescent="0.2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1150000</v>
      </c>
      <c r="G32" s="28">
        <v>0</v>
      </c>
      <c r="H32" s="28">
        <v>1150000</v>
      </c>
      <c r="I32" s="28">
        <v>-4377.7700000000004</v>
      </c>
      <c r="J32" s="17">
        <f t="shared" si="4"/>
        <v>-3.8067565217391307E-3</v>
      </c>
      <c r="K32" s="28">
        <v>0</v>
      </c>
      <c r="L32" s="28">
        <v>4377.7700000000004</v>
      </c>
      <c r="M32" s="28">
        <v>-4377.7700000000004</v>
      </c>
      <c r="N32" s="17">
        <f t="shared" si="5"/>
        <v>1</v>
      </c>
      <c r="O32" s="28">
        <v>0</v>
      </c>
      <c r="P32" s="18">
        <f t="shared" si="0"/>
        <v>-1154377.77</v>
      </c>
    </row>
    <row r="33" spans="1:16" x14ac:dyDescent="0.2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0</v>
      </c>
      <c r="J33" s="17">
        <f t="shared" si="4"/>
        <v>0</v>
      </c>
      <c r="K33" s="28">
        <v>0</v>
      </c>
      <c r="L33" s="28">
        <v>0</v>
      </c>
      <c r="M33" s="28">
        <v>0</v>
      </c>
      <c r="N33" s="17" t="str">
        <f t="shared" si="5"/>
        <v xml:space="preserve"> </v>
      </c>
      <c r="O33" s="28">
        <v>0</v>
      </c>
      <c r="P33" s="18">
        <f t="shared" si="0"/>
        <v>-50000</v>
      </c>
    </row>
    <row r="34" spans="1:16" x14ac:dyDescent="0.2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-468.94</v>
      </c>
      <c r="J34" s="17">
        <f t="shared" si="4"/>
        <v>-1.17235E-3</v>
      </c>
      <c r="K34" s="28">
        <v>612.91999999999996</v>
      </c>
      <c r="L34" s="28">
        <v>1081.8599999999999</v>
      </c>
      <c r="M34" s="28">
        <v>-468.94</v>
      </c>
      <c r="N34" s="17">
        <f t="shared" si="5"/>
        <v>1</v>
      </c>
      <c r="O34" s="28">
        <v>0</v>
      </c>
      <c r="P34" s="18">
        <f t="shared" si="0"/>
        <v>-400468.94</v>
      </c>
    </row>
    <row r="35" spans="1:16" x14ac:dyDescent="0.2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4000000</v>
      </c>
      <c r="G35" s="28">
        <v>0</v>
      </c>
      <c r="H35" s="28">
        <v>4000000</v>
      </c>
      <c r="I35" s="28">
        <v>1855770.59</v>
      </c>
      <c r="J35" s="17">
        <f t="shared" si="4"/>
        <v>0.46394264750000003</v>
      </c>
      <c r="K35" s="28">
        <v>0</v>
      </c>
      <c r="L35" s="28">
        <v>0</v>
      </c>
      <c r="M35" s="28">
        <v>0</v>
      </c>
      <c r="N35" s="17">
        <f t="shared" si="5"/>
        <v>0</v>
      </c>
      <c r="O35" s="28">
        <v>1855770.59</v>
      </c>
      <c r="P35" s="18">
        <f t="shared" si="0"/>
        <v>-2144229.41</v>
      </c>
    </row>
    <row r="36" spans="1:16" x14ac:dyDescent="0.2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69712.02</v>
      </c>
      <c r="J36" s="17">
        <f t="shared" si="4"/>
        <v>0.23237340000000001</v>
      </c>
      <c r="K36" s="28">
        <v>67852.02</v>
      </c>
      <c r="L36" s="28">
        <v>465</v>
      </c>
      <c r="M36" s="28">
        <v>67387.02</v>
      </c>
      <c r="N36" s="17">
        <f t="shared" si="5"/>
        <v>0.96664850624038723</v>
      </c>
      <c r="O36" s="28">
        <v>2325</v>
      </c>
      <c r="P36" s="18">
        <f t="shared" si="0"/>
        <v>-230287.97999999998</v>
      </c>
    </row>
    <row r="37" spans="1:16" x14ac:dyDescent="0.2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191113.46</v>
      </c>
      <c r="J37" s="17">
        <f t="shared" si="4"/>
        <v>0.25481794666666663</v>
      </c>
      <c r="K37" s="28">
        <v>191113.46</v>
      </c>
      <c r="L37" s="28">
        <v>0</v>
      </c>
      <c r="M37" s="28">
        <v>191113.46</v>
      </c>
      <c r="N37" s="17">
        <f t="shared" si="5"/>
        <v>1</v>
      </c>
      <c r="O37" s="28">
        <v>0</v>
      </c>
      <c r="P37" s="18">
        <f t="shared" si="0"/>
        <v>-558886.54</v>
      </c>
    </row>
    <row r="38" spans="1:16" x14ac:dyDescent="0.2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73800</v>
      </c>
      <c r="G38" s="28">
        <v>0</v>
      </c>
      <c r="H38" s="28">
        <v>73800</v>
      </c>
      <c r="I38" s="28">
        <v>493</v>
      </c>
      <c r="J38" s="17">
        <f t="shared" si="4"/>
        <v>6.6802168021680213E-3</v>
      </c>
      <c r="K38" s="28">
        <v>818</v>
      </c>
      <c r="L38" s="28">
        <v>325</v>
      </c>
      <c r="M38" s="28">
        <v>493</v>
      </c>
      <c r="N38" s="17">
        <f t="shared" si="5"/>
        <v>1</v>
      </c>
      <c r="O38" s="28">
        <v>0</v>
      </c>
      <c r="P38" s="18">
        <f t="shared" si="0"/>
        <v>-73307</v>
      </c>
    </row>
    <row r="39" spans="1:16" x14ac:dyDescent="0.2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874000</v>
      </c>
      <c r="G39" s="28">
        <v>0</v>
      </c>
      <c r="H39" s="28">
        <v>874000</v>
      </c>
      <c r="I39" s="28">
        <v>10224.25</v>
      </c>
      <c r="J39" s="17">
        <f t="shared" si="4"/>
        <v>1.1698226544622426E-2</v>
      </c>
      <c r="K39" s="28">
        <v>10224.25</v>
      </c>
      <c r="L39" s="28">
        <v>0</v>
      </c>
      <c r="M39" s="28">
        <v>10224.25</v>
      </c>
      <c r="N39" s="17">
        <f t="shared" si="5"/>
        <v>1</v>
      </c>
      <c r="O39" s="28">
        <v>0</v>
      </c>
      <c r="P39" s="18">
        <f t="shared" si="0"/>
        <v>-863775.75</v>
      </c>
    </row>
    <row r="40" spans="1:16" x14ac:dyDescent="0.2">
      <c r="A40" s="26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7" t="s">
        <v>90</v>
      </c>
      <c r="F40" s="28">
        <v>4750</v>
      </c>
      <c r="G40" s="28">
        <v>0</v>
      </c>
      <c r="H40" s="28">
        <v>4750</v>
      </c>
      <c r="I40" s="28">
        <v>10255.700000000001</v>
      </c>
      <c r="J40" s="17">
        <f t="shared" si="4"/>
        <v>2.1590947368421056</v>
      </c>
      <c r="K40" s="28">
        <v>2179.44</v>
      </c>
      <c r="L40" s="28">
        <v>0</v>
      </c>
      <c r="M40" s="28">
        <v>2179.44</v>
      </c>
      <c r="N40" s="17">
        <f t="shared" si="5"/>
        <v>0.21251011632555553</v>
      </c>
      <c r="O40" s="28">
        <v>8076.26</v>
      </c>
      <c r="P40" s="18">
        <f t="shared" si="0"/>
        <v>5505.7000000000007</v>
      </c>
    </row>
    <row r="41" spans="1:16" x14ac:dyDescent="0.2">
      <c r="A41" s="26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92</v>
      </c>
      <c r="F41" s="28">
        <v>22400</v>
      </c>
      <c r="G41" s="28">
        <v>0</v>
      </c>
      <c r="H41" s="28">
        <v>22400</v>
      </c>
      <c r="I41" s="28">
        <v>7436.41</v>
      </c>
      <c r="J41" s="17">
        <f t="shared" si="4"/>
        <v>0.33198258928571428</v>
      </c>
      <c r="K41" s="28">
        <v>890.95</v>
      </c>
      <c r="L41" s="28">
        <v>0</v>
      </c>
      <c r="M41" s="28">
        <v>890.95</v>
      </c>
      <c r="N41" s="17">
        <f t="shared" si="5"/>
        <v>0.11980915522409336</v>
      </c>
      <c r="O41" s="28">
        <v>6545.46</v>
      </c>
      <c r="P41" s="18">
        <f t="shared" si="0"/>
        <v>-14963.59</v>
      </c>
    </row>
    <row r="42" spans="1:16" x14ac:dyDescent="0.2">
      <c r="A42" s="26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94</v>
      </c>
      <c r="F42" s="28">
        <v>13520</v>
      </c>
      <c r="G42" s="28">
        <v>0</v>
      </c>
      <c r="H42" s="28">
        <v>13520</v>
      </c>
      <c r="I42" s="28">
        <v>5619.64</v>
      </c>
      <c r="J42" s="17">
        <f t="shared" si="4"/>
        <v>0.41565384615384615</v>
      </c>
      <c r="K42" s="28">
        <v>743.78</v>
      </c>
      <c r="L42" s="28">
        <v>0</v>
      </c>
      <c r="M42" s="28">
        <v>743.78</v>
      </c>
      <c r="N42" s="17">
        <f t="shared" si="5"/>
        <v>0.13235367390081926</v>
      </c>
      <c r="O42" s="28">
        <v>4875.8599999999997</v>
      </c>
      <c r="P42" s="18">
        <f t="shared" si="0"/>
        <v>-7900.36</v>
      </c>
    </row>
    <row r="43" spans="1:16" x14ac:dyDescent="0.2">
      <c r="A43" s="26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261</v>
      </c>
      <c r="F43" s="28">
        <v>0</v>
      </c>
      <c r="G43" s="28">
        <v>0</v>
      </c>
      <c r="H43" s="28">
        <v>0</v>
      </c>
      <c r="I43" s="28">
        <v>0</v>
      </c>
      <c r="J43" s="17" t="str">
        <f t="shared" si="4"/>
        <v xml:space="preserve"> </v>
      </c>
      <c r="K43" s="28">
        <v>0</v>
      </c>
      <c r="L43" s="28">
        <v>0</v>
      </c>
      <c r="M43" s="28">
        <v>0</v>
      </c>
      <c r="N43" s="17" t="str">
        <f t="shared" si="5"/>
        <v xml:space="preserve"> </v>
      </c>
      <c r="O43" s="28">
        <v>0</v>
      </c>
      <c r="P43" s="18">
        <f t="shared" si="0"/>
        <v>0</v>
      </c>
    </row>
    <row r="44" spans="1:16" x14ac:dyDescent="0.2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262</v>
      </c>
      <c r="F44" s="28">
        <v>0</v>
      </c>
      <c r="G44" s="28">
        <v>0</v>
      </c>
      <c r="H44" s="28">
        <v>0</v>
      </c>
      <c r="I44" s="28">
        <v>834.88</v>
      </c>
      <c r="J44" s="17" t="str">
        <f t="shared" si="4"/>
        <v xml:space="preserve"> </v>
      </c>
      <c r="K44" s="28">
        <v>295.91000000000003</v>
      </c>
      <c r="L44" s="28">
        <v>0</v>
      </c>
      <c r="M44" s="28">
        <v>295.91000000000003</v>
      </c>
      <c r="N44" s="17">
        <f t="shared" si="5"/>
        <v>0.35443417018014567</v>
      </c>
      <c r="O44" s="28">
        <v>538.97</v>
      </c>
      <c r="P44" s="18">
        <f t="shared" si="0"/>
        <v>834.88</v>
      </c>
    </row>
    <row r="45" spans="1:16" x14ac:dyDescent="0.2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2358351</v>
      </c>
      <c r="G45" s="28">
        <v>0</v>
      </c>
      <c r="H45" s="28">
        <v>2358351</v>
      </c>
      <c r="I45" s="28">
        <v>643176.68999999994</v>
      </c>
      <c r="J45" s="17">
        <f t="shared" si="4"/>
        <v>0.27272305521951562</v>
      </c>
      <c r="K45" s="28">
        <v>641509.9</v>
      </c>
      <c r="L45" s="28">
        <v>0</v>
      </c>
      <c r="M45" s="28">
        <v>641509.9</v>
      </c>
      <c r="N45" s="17">
        <f t="shared" si="5"/>
        <v>0.99740850371925027</v>
      </c>
      <c r="O45" s="28">
        <v>1666.79</v>
      </c>
      <c r="P45" s="18">
        <f t="shared" si="0"/>
        <v>-1715174.31</v>
      </c>
    </row>
    <row r="46" spans="1:16" x14ac:dyDescent="0.2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139000</v>
      </c>
      <c r="G46" s="28">
        <v>0</v>
      </c>
      <c r="H46" s="28">
        <v>139000</v>
      </c>
      <c r="I46" s="28">
        <v>66506.720000000001</v>
      </c>
      <c r="J46" s="17">
        <f t="shared" si="4"/>
        <v>0.47846561151079137</v>
      </c>
      <c r="K46" s="28">
        <v>0</v>
      </c>
      <c r="L46" s="28">
        <v>0</v>
      </c>
      <c r="M46" s="28">
        <v>0</v>
      </c>
      <c r="N46" s="17">
        <f t="shared" si="5"/>
        <v>0</v>
      </c>
      <c r="O46" s="28">
        <v>66506.720000000001</v>
      </c>
      <c r="P46" s="18">
        <f t="shared" si="0"/>
        <v>-72493.279999999999</v>
      </c>
    </row>
    <row r="47" spans="1:16" x14ac:dyDescent="0.2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116849</v>
      </c>
      <c r="G47" s="28">
        <v>0</v>
      </c>
      <c r="H47" s="28">
        <v>116849</v>
      </c>
      <c r="I47" s="28">
        <v>0</v>
      </c>
      <c r="J47" s="17">
        <f t="shared" si="4"/>
        <v>0</v>
      </c>
      <c r="K47" s="28">
        <v>0</v>
      </c>
      <c r="L47" s="28">
        <v>0</v>
      </c>
      <c r="M47" s="28">
        <v>0</v>
      </c>
      <c r="N47" s="17" t="str">
        <f t="shared" si="5"/>
        <v xml:space="preserve"> </v>
      </c>
      <c r="O47" s="28">
        <v>0</v>
      </c>
      <c r="P47" s="18">
        <f t="shared" si="0"/>
        <v>-116849</v>
      </c>
    </row>
    <row r="48" spans="1:16" x14ac:dyDescent="0.2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4"/>
        <v>0</v>
      </c>
      <c r="K48" s="28">
        <v>0</v>
      </c>
      <c r="L48" s="28">
        <v>0</v>
      </c>
      <c r="M48" s="28">
        <v>0</v>
      </c>
      <c r="N48" s="17" t="str">
        <f t="shared" si="5"/>
        <v xml:space="preserve"> </v>
      </c>
      <c r="O48" s="28">
        <v>0</v>
      </c>
      <c r="P48" s="18">
        <f t="shared" si="0"/>
        <v>-1250000</v>
      </c>
    </row>
    <row r="49" spans="1:16" x14ac:dyDescent="0.2">
      <c r="A49" s="26" t="s">
        <v>263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264</v>
      </c>
      <c r="F49" s="28">
        <v>0</v>
      </c>
      <c r="G49" s="28">
        <v>0</v>
      </c>
      <c r="H49" s="28">
        <v>0</v>
      </c>
      <c r="I49" s="28">
        <v>111583.35</v>
      </c>
      <c r="J49" s="17" t="str">
        <f t="shared" si="4"/>
        <v xml:space="preserve"> </v>
      </c>
      <c r="K49" s="28">
        <v>0</v>
      </c>
      <c r="L49" s="28">
        <v>0</v>
      </c>
      <c r="M49" s="28">
        <v>0</v>
      </c>
      <c r="N49" s="17">
        <f t="shared" si="5"/>
        <v>0</v>
      </c>
      <c r="O49" s="28">
        <v>111583.35</v>
      </c>
      <c r="P49" s="18">
        <f t="shared" si="0"/>
        <v>111583.35</v>
      </c>
    </row>
    <row r="50" spans="1:16" x14ac:dyDescent="0.2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230000</v>
      </c>
      <c r="G50" s="28">
        <v>0</v>
      </c>
      <c r="H50" s="28">
        <v>230000</v>
      </c>
      <c r="I50" s="28">
        <v>76033.48</v>
      </c>
      <c r="J50" s="17">
        <f t="shared" si="4"/>
        <v>0.33058034782608692</v>
      </c>
      <c r="K50" s="28">
        <v>20213.27</v>
      </c>
      <c r="L50" s="28">
        <v>0</v>
      </c>
      <c r="M50" s="28">
        <v>20213.27</v>
      </c>
      <c r="N50" s="17">
        <f t="shared" si="5"/>
        <v>0.26584696636271288</v>
      </c>
      <c r="O50" s="28">
        <v>55820.21</v>
      </c>
      <c r="P50" s="18">
        <f t="shared" si="0"/>
        <v>-153966.52000000002</v>
      </c>
    </row>
    <row r="51" spans="1:16" x14ac:dyDescent="0.2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55000</v>
      </c>
      <c r="G51" s="28">
        <v>0</v>
      </c>
      <c r="H51" s="28">
        <v>55000</v>
      </c>
      <c r="I51" s="28">
        <v>28449</v>
      </c>
      <c r="J51" s="17">
        <f t="shared" si="4"/>
        <v>0.51725454545454541</v>
      </c>
      <c r="K51" s="28">
        <v>28449</v>
      </c>
      <c r="L51" s="28">
        <v>0</v>
      </c>
      <c r="M51" s="28">
        <v>28449</v>
      </c>
      <c r="N51" s="17">
        <f t="shared" si="5"/>
        <v>1</v>
      </c>
      <c r="O51" s="28">
        <v>0</v>
      </c>
      <c r="P51" s="18">
        <f t="shared" si="0"/>
        <v>-26551</v>
      </c>
    </row>
    <row r="52" spans="1:16" x14ac:dyDescent="0.2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4"/>
        <v>0</v>
      </c>
      <c r="K52" s="28">
        <v>0</v>
      </c>
      <c r="L52" s="28">
        <v>0</v>
      </c>
      <c r="M52" s="28">
        <v>0</v>
      </c>
      <c r="N52" s="17" t="str">
        <f t="shared" si="5"/>
        <v xml:space="preserve"> </v>
      </c>
      <c r="O52" s="28">
        <v>0</v>
      </c>
      <c r="P52" s="18">
        <f t="shared" si="0"/>
        <v>-11000</v>
      </c>
    </row>
    <row r="53" spans="1:16" x14ac:dyDescent="0.2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32237.53</v>
      </c>
      <c r="J53" s="17">
        <f t="shared" si="4"/>
        <v>0.22863496453900709</v>
      </c>
      <c r="K53" s="28">
        <v>22719.05</v>
      </c>
      <c r="L53" s="28">
        <v>0</v>
      </c>
      <c r="M53" s="28">
        <v>22719.05</v>
      </c>
      <c r="N53" s="17">
        <f t="shared" si="5"/>
        <v>0.70473916581078022</v>
      </c>
      <c r="O53" s="28">
        <v>9518.48</v>
      </c>
      <c r="P53" s="18">
        <f t="shared" si="0"/>
        <v>-108762.47</v>
      </c>
    </row>
    <row r="54" spans="1:16" x14ac:dyDescent="0.2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400000</v>
      </c>
      <c r="G54" s="28">
        <v>0</v>
      </c>
      <c r="H54" s="28">
        <v>400000</v>
      </c>
      <c r="I54" s="28">
        <v>194124.84</v>
      </c>
      <c r="J54" s="17">
        <f t="shared" si="4"/>
        <v>0.48531209999999997</v>
      </c>
      <c r="K54" s="28">
        <v>132391.01999999999</v>
      </c>
      <c r="L54" s="28">
        <v>0</v>
      </c>
      <c r="M54" s="28">
        <v>132391.01999999999</v>
      </c>
      <c r="N54" s="17">
        <f t="shared" si="5"/>
        <v>0.68198907465937897</v>
      </c>
      <c r="O54" s="28">
        <v>61733.82</v>
      </c>
      <c r="P54" s="18">
        <f t="shared" si="0"/>
        <v>-205875.16</v>
      </c>
    </row>
    <row r="55" spans="1:16" x14ac:dyDescent="0.2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120195.74</v>
      </c>
      <c r="J55" s="17">
        <f t="shared" si="4"/>
        <v>0.24039148000000002</v>
      </c>
      <c r="K55" s="28">
        <v>92840</v>
      </c>
      <c r="L55" s="28">
        <v>0</v>
      </c>
      <c r="M55" s="28">
        <v>92840</v>
      </c>
      <c r="N55" s="17">
        <f t="shared" si="5"/>
        <v>0.77240674253513475</v>
      </c>
      <c r="O55" s="28">
        <v>27355.74</v>
      </c>
      <c r="P55" s="18">
        <f t="shared" si="0"/>
        <v>-379804.26</v>
      </c>
    </row>
    <row r="56" spans="1:16" x14ac:dyDescent="0.2">
      <c r="A56" s="26" t="s">
        <v>265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266</v>
      </c>
      <c r="F56" s="28">
        <v>20000</v>
      </c>
      <c r="G56" s="28">
        <v>0</v>
      </c>
      <c r="H56" s="28">
        <v>20000</v>
      </c>
      <c r="I56" s="28">
        <v>0</v>
      </c>
      <c r="J56" s="17">
        <f t="shared" si="4"/>
        <v>0</v>
      </c>
      <c r="K56" s="28">
        <v>0</v>
      </c>
      <c r="L56" s="28">
        <v>0</v>
      </c>
      <c r="M56" s="28">
        <v>0</v>
      </c>
      <c r="N56" s="17" t="str">
        <f t="shared" si="5"/>
        <v xml:space="preserve"> </v>
      </c>
      <c r="O56" s="28">
        <v>0</v>
      </c>
      <c r="P56" s="18">
        <f t="shared" si="0"/>
        <v>-20000</v>
      </c>
    </row>
    <row r="57" spans="1:16" x14ac:dyDescent="0.2">
      <c r="A57" s="26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117</v>
      </c>
      <c r="F57" s="28">
        <v>80000</v>
      </c>
      <c r="G57" s="28">
        <v>0</v>
      </c>
      <c r="H57" s="28">
        <v>80000</v>
      </c>
      <c r="I57" s="28">
        <v>28780.41</v>
      </c>
      <c r="J57" s="17">
        <f t="shared" si="4"/>
        <v>0.35975512500000001</v>
      </c>
      <c r="K57" s="28">
        <v>1951</v>
      </c>
      <c r="L57" s="28">
        <v>91.59</v>
      </c>
      <c r="M57" s="28">
        <v>1859.41</v>
      </c>
      <c r="N57" s="17">
        <f t="shared" si="5"/>
        <v>6.4606793301415791E-2</v>
      </c>
      <c r="O57" s="28">
        <v>26921</v>
      </c>
      <c r="P57" s="18">
        <f t="shared" si="0"/>
        <v>-51219.59</v>
      </c>
    </row>
    <row r="58" spans="1:16" x14ac:dyDescent="0.2">
      <c r="A58" s="26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119</v>
      </c>
      <c r="F58" s="28">
        <v>50000</v>
      </c>
      <c r="G58" s="28">
        <v>0</v>
      </c>
      <c r="H58" s="28">
        <v>50000</v>
      </c>
      <c r="I58" s="28">
        <v>23932.52</v>
      </c>
      <c r="J58" s="17">
        <f t="shared" si="4"/>
        <v>0.47865040000000003</v>
      </c>
      <c r="K58" s="28">
        <v>12990.75</v>
      </c>
      <c r="L58" s="28">
        <v>0</v>
      </c>
      <c r="M58" s="28">
        <v>12990.75</v>
      </c>
      <c r="N58" s="17">
        <f t="shared" si="5"/>
        <v>0.5428074435955762</v>
      </c>
      <c r="O58" s="28">
        <v>10941.77</v>
      </c>
      <c r="P58" s="18">
        <f t="shared" si="0"/>
        <v>-26067.48</v>
      </c>
    </row>
    <row r="59" spans="1:16" x14ac:dyDescent="0.2">
      <c r="A59" s="26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121</v>
      </c>
      <c r="F59" s="28">
        <v>75000</v>
      </c>
      <c r="G59" s="28">
        <v>0</v>
      </c>
      <c r="H59" s="28">
        <v>75000</v>
      </c>
      <c r="I59" s="28">
        <v>17424.75</v>
      </c>
      <c r="J59" s="17">
        <f t="shared" si="4"/>
        <v>0.23233000000000001</v>
      </c>
      <c r="K59" s="28">
        <v>0</v>
      </c>
      <c r="L59" s="28">
        <v>0</v>
      </c>
      <c r="M59" s="28">
        <v>0</v>
      </c>
      <c r="N59" s="17">
        <f t="shared" si="5"/>
        <v>0</v>
      </c>
      <c r="O59" s="28">
        <v>17424.75</v>
      </c>
      <c r="P59" s="18">
        <f t="shared" si="0"/>
        <v>-57575.25</v>
      </c>
    </row>
    <row r="60" spans="1:16" x14ac:dyDescent="0.2">
      <c r="A60" s="26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123</v>
      </c>
      <c r="F60" s="28">
        <v>40000</v>
      </c>
      <c r="G60" s="28">
        <v>0</v>
      </c>
      <c r="H60" s="28">
        <v>40000</v>
      </c>
      <c r="I60" s="28">
        <v>3718</v>
      </c>
      <c r="J60" s="17">
        <f t="shared" si="4"/>
        <v>9.2950000000000005E-2</v>
      </c>
      <c r="K60" s="28">
        <v>0</v>
      </c>
      <c r="L60" s="28">
        <v>0</v>
      </c>
      <c r="M60" s="28">
        <v>0</v>
      </c>
      <c r="N60" s="17">
        <f t="shared" si="5"/>
        <v>0</v>
      </c>
      <c r="O60" s="28">
        <v>3718</v>
      </c>
      <c r="P60" s="18">
        <f t="shared" si="0"/>
        <v>-36282</v>
      </c>
    </row>
    <row r="61" spans="1:16" x14ac:dyDescent="0.2">
      <c r="A61" s="26" t="s">
        <v>124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267</v>
      </c>
      <c r="F61" s="28">
        <v>0</v>
      </c>
      <c r="G61" s="28">
        <v>0</v>
      </c>
      <c r="H61" s="28">
        <v>0</v>
      </c>
      <c r="I61" s="28">
        <v>5254.89</v>
      </c>
      <c r="J61" s="17" t="str">
        <f t="shared" si="4"/>
        <v xml:space="preserve"> </v>
      </c>
      <c r="K61" s="28">
        <v>460</v>
      </c>
      <c r="L61" s="28">
        <v>305.11</v>
      </c>
      <c r="M61" s="28">
        <v>154.88999999999999</v>
      </c>
      <c r="N61" s="17">
        <f t="shared" si="5"/>
        <v>2.9475402910431995E-2</v>
      </c>
      <c r="O61" s="28">
        <v>5100</v>
      </c>
      <c r="P61" s="18">
        <f t="shared" si="0"/>
        <v>5254.89</v>
      </c>
    </row>
    <row r="62" spans="1:16" x14ac:dyDescent="0.2">
      <c r="A62" s="26" t="s">
        <v>125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126</v>
      </c>
      <c r="F62" s="28">
        <v>100000</v>
      </c>
      <c r="G62" s="28">
        <v>0</v>
      </c>
      <c r="H62" s="28">
        <v>100000</v>
      </c>
      <c r="I62" s="28">
        <v>676</v>
      </c>
      <c r="J62" s="17">
        <f t="shared" si="4"/>
        <v>6.7600000000000004E-3</v>
      </c>
      <c r="K62" s="28">
        <v>0</v>
      </c>
      <c r="L62" s="28">
        <v>1.1000000000000001</v>
      </c>
      <c r="M62" s="28">
        <v>-1.1000000000000001</v>
      </c>
      <c r="N62" s="17">
        <f t="shared" si="5"/>
        <v>-1.6272189349112428E-3</v>
      </c>
      <c r="O62" s="28">
        <v>677.1</v>
      </c>
      <c r="P62" s="18">
        <f t="shared" si="0"/>
        <v>-99324</v>
      </c>
    </row>
    <row r="63" spans="1:16" x14ac:dyDescent="0.2">
      <c r="A63" s="26" t="s">
        <v>127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128</v>
      </c>
      <c r="F63" s="28">
        <v>5000000</v>
      </c>
      <c r="G63" s="28">
        <v>0</v>
      </c>
      <c r="H63" s="28">
        <v>5000000</v>
      </c>
      <c r="I63" s="28">
        <v>223998.74</v>
      </c>
      <c r="J63" s="17">
        <f t="shared" si="4"/>
        <v>4.4799748E-2</v>
      </c>
      <c r="K63" s="28">
        <v>232945</v>
      </c>
      <c r="L63" s="28">
        <v>8946.26</v>
      </c>
      <c r="M63" s="28">
        <v>223998.74</v>
      </c>
      <c r="N63" s="17">
        <f t="shared" si="5"/>
        <v>1</v>
      </c>
      <c r="O63" s="28">
        <v>0</v>
      </c>
      <c r="P63" s="18">
        <f t="shared" si="0"/>
        <v>-4776001.26</v>
      </c>
    </row>
    <row r="64" spans="1:16" x14ac:dyDescent="0.2">
      <c r="A64" s="26" t="s">
        <v>129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130</v>
      </c>
      <c r="F64" s="28">
        <v>25000</v>
      </c>
      <c r="G64" s="28">
        <v>0</v>
      </c>
      <c r="H64" s="28">
        <v>25000</v>
      </c>
      <c r="I64" s="28">
        <v>-3315.97</v>
      </c>
      <c r="J64" s="17">
        <f t="shared" si="4"/>
        <v>-0.1326388</v>
      </c>
      <c r="K64" s="28">
        <v>101.58</v>
      </c>
      <c r="L64" s="28">
        <v>3417.55</v>
      </c>
      <c r="M64" s="28">
        <v>-3315.97</v>
      </c>
      <c r="N64" s="17">
        <f t="shared" si="5"/>
        <v>1</v>
      </c>
      <c r="O64" s="28">
        <v>0</v>
      </c>
      <c r="P64" s="18">
        <f t="shared" si="0"/>
        <v>-28315.97</v>
      </c>
    </row>
    <row r="65" spans="1:16" x14ac:dyDescent="0.2">
      <c r="A65" s="26" t="s">
        <v>131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132</v>
      </c>
      <c r="F65" s="28">
        <v>45000</v>
      </c>
      <c r="G65" s="28">
        <v>0</v>
      </c>
      <c r="H65" s="28">
        <v>45000</v>
      </c>
      <c r="I65" s="28">
        <v>36261.46</v>
      </c>
      <c r="J65" s="17">
        <f t="shared" si="4"/>
        <v>0.80581022222222221</v>
      </c>
      <c r="K65" s="28">
        <v>36309.550000000003</v>
      </c>
      <c r="L65" s="28">
        <v>48.09</v>
      </c>
      <c r="M65" s="28">
        <v>36261.46</v>
      </c>
      <c r="N65" s="17">
        <f t="shared" si="5"/>
        <v>1</v>
      </c>
      <c r="O65" s="28">
        <v>0</v>
      </c>
      <c r="P65" s="18">
        <f t="shared" si="0"/>
        <v>-8738.5400000000009</v>
      </c>
    </row>
    <row r="66" spans="1:16" x14ac:dyDescent="0.2">
      <c r="A66" s="26" t="s">
        <v>133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134</v>
      </c>
      <c r="F66" s="28">
        <v>600000</v>
      </c>
      <c r="G66" s="28">
        <v>0</v>
      </c>
      <c r="H66" s="28">
        <v>600000</v>
      </c>
      <c r="I66" s="28">
        <v>55746.96</v>
      </c>
      <c r="J66" s="17">
        <f t="shared" si="4"/>
        <v>9.2911599999999997E-2</v>
      </c>
      <c r="K66" s="28">
        <v>58399.519999999997</v>
      </c>
      <c r="L66" s="28">
        <v>2652.56</v>
      </c>
      <c r="M66" s="28">
        <v>55746.96</v>
      </c>
      <c r="N66" s="17">
        <f t="shared" si="5"/>
        <v>1</v>
      </c>
      <c r="O66" s="28">
        <v>0</v>
      </c>
      <c r="P66" s="18">
        <f t="shared" si="0"/>
        <v>-544253.04</v>
      </c>
    </row>
    <row r="67" spans="1:16" x14ac:dyDescent="0.2">
      <c r="A67" s="26" t="s">
        <v>135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136</v>
      </c>
      <c r="F67" s="28">
        <v>300000</v>
      </c>
      <c r="G67" s="28">
        <v>0</v>
      </c>
      <c r="H67" s="28">
        <v>300000</v>
      </c>
      <c r="I67" s="28">
        <v>24290.36</v>
      </c>
      <c r="J67" s="17">
        <f t="shared" si="4"/>
        <v>8.0967866666666666E-2</v>
      </c>
      <c r="K67" s="28">
        <v>20885.400000000001</v>
      </c>
      <c r="L67" s="28">
        <v>1535.99</v>
      </c>
      <c r="M67" s="28">
        <v>19349.41</v>
      </c>
      <c r="N67" s="17">
        <f t="shared" si="5"/>
        <v>0.79658802916053939</v>
      </c>
      <c r="O67" s="28">
        <v>4940.95</v>
      </c>
      <c r="P67" s="18">
        <f t="shared" si="0"/>
        <v>-275709.64</v>
      </c>
    </row>
    <row r="68" spans="1:16" x14ac:dyDescent="0.2">
      <c r="A68" s="26" t="s">
        <v>286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287</v>
      </c>
      <c r="F68" s="28">
        <v>0</v>
      </c>
      <c r="G68" s="28">
        <v>0</v>
      </c>
      <c r="H68" s="28">
        <v>0</v>
      </c>
      <c r="I68" s="28">
        <v>138076.75</v>
      </c>
      <c r="J68" s="17" t="str">
        <f t="shared" si="4"/>
        <v xml:space="preserve"> </v>
      </c>
      <c r="K68" s="28">
        <v>138076.75</v>
      </c>
      <c r="L68" s="28">
        <v>0</v>
      </c>
      <c r="M68" s="28">
        <v>138076.75</v>
      </c>
      <c r="N68" s="17">
        <f t="shared" si="5"/>
        <v>1</v>
      </c>
      <c r="O68" s="28">
        <v>0</v>
      </c>
      <c r="P68" s="18">
        <f t="shared" si="0"/>
        <v>138076.75</v>
      </c>
    </row>
    <row r="69" spans="1:16" x14ac:dyDescent="0.2">
      <c r="A69" s="26" t="s">
        <v>137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7" t="s">
        <v>138</v>
      </c>
      <c r="F69" s="28">
        <v>0</v>
      </c>
      <c r="G69" s="28">
        <v>0</v>
      </c>
      <c r="H69" s="28">
        <v>0</v>
      </c>
      <c r="I69" s="28">
        <v>648335.88</v>
      </c>
      <c r="J69" s="17" t="str">
        <f t="shared" si="4"/>
        <v xml:space="preserve"> </v>
      </c>
      <c r="K69" s="28">
        <v>400000</v>
      </c>
      <c r="L69" s="28">
        <v>0</v>
      </c>
      <c r="M69" s="28">
        <v>400000</v>
      </c>
      <c r="N69" s="17">
        <f t="shared" si="5"/>
        <v>0.61696415752896472</v>
      </c>
      <c r="O69" s="28">
        <v>248335.88</v>
      </c>
      <c r="P69" s="18">
        <f t="shared" si="0"/>
        <v>648335.88</v>
      </c>
    </row>
    <row r="70" spans="1:16" x14ac:dyDescent="0.2">
      <c r="A70" s="26" t="s">
        <v>139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7" t="s">
        <v>140</v>
      </c>
      <c r="F70" s="28">
        <v>1200000</v>
      </c>
      <c r="G70" s="28">
        <v>0</v>
      </c>
      <c r="H70" s="28">
        <v>1200000</v>
      </c>
      <c r="I70" s="28">
        <v>142758.79999999999</v>
      </c>
      <c r="J70" s="17">
        <f t="shared" si="4"/>
        <v>0.11896566666666665</v>
      </c>
      <c r="K70" s="28">
        <v>142758.79999999999</v>
      </c>
      <c r="L70" s="28">
        <v>0</v>
      </c>
      <c r="M70" s="28">
        <v>142758.79999999999</v>
      </c>
      <c r="N70" s="17">
        <f t="shared" si="5"/>
        <v>1</v>
      </c>
      <c r="O70" s="28">
        <v>0</v>
      </c>
      <c r="P70" s="18">
        <f t="shared" ref="P70:P128" si="18">I70-H70</f>
        <v>-1057241.2</v>
      </c>
    </row>
    <row r="71" spans="1:16" x14ac:dyDescent="0.2">
      <c r="A71" s="26" t="s">
        <v>288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397</v>
      </c>
      <c r="E71" s="27" t="s">
        <v>289</v>
      </c>
      <c r="F71" s="28">
        <v>0</v>
      </c>
      <c r="G71" s="28">
        <v>0</v>
      </c>
      <c r="H71" s="28">
        <v>0</v>
      </c>
      <c r="I71" s="28">
        <v>0</v>
      </c>
      <c r="J71" s="17" t="str">
        <f t="shared" ref="J71:J129" si="19">IF(H71=0," ",I71/H71)</f>
        <v xml:space="preserve"> </v>
      </c>
      <c r="K71" s="28">
        <v>0</v>
      </c>
      <c r="L71" s="28">
        <v>0</v>
      </c>
      <c r="M71" s="28">
        <v>0</v>
      </c>
      <c r="N71" s="17" t="str">
        <f t="shared" ref="N71:N129" si="20">IF(I71=0," ",M71/I71)</f>
        <v xml:space="preserve"> </v>
      </c>
      <c r="O71" s="28">
        <v>0</v>
      </c>
      <c r="P71" s="18">
        <f t="shared" si="18"/>
        <v>0</v>
      </c>
    </row>
    <row r="72" spans="1:16" x14ac:dyDescent="0.2">
      <c r="A72" s="26" t="s">
        <v>141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142</v>
      </c>
      <c r="F72" s="28">
        <v>150000</v>
      </c>
      <c r="G72" s="28">
        <v>0</v>
      </c>
      <c r="H72" s="28">
        <v>150000</v>
      </c>
      <c r="I72" s="28">
        <v>69805.789999999994</v>
      </c>
      <c r="J72" s="17">
        <f t="shared" si="19"/>
        <v>0.46537193333333327</v>
      </c>
      <c r="K72" s="28">
        <v>69805.789999999994</v>
      </c>
      <c r="L72" s="28">
        <v>0</v>
      </c>
      <c r="M72" s="28">
        <v>69805.789999999994</v>
      </c>
      <c r="N72" s="17">
        <f t="shared" si="20"/>
        <v>1</v>
      </c>
      <c r="O72" s="28">
        <v>0</v>
      </c>
      <c r="P72" s="18">
        <f t="shared" si="18"/>
        <v>-80194.210000000006</v>
      </c>
    </row>
    <row r="73" spans="1:16" x14ac:dyDescent="0.2">
      <c r="A73" s="26" t="s">
        <v>143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144</v>
      </c>
      <c r="F73" s="28">
        <v>10000</v>
      </c>
      <c r="G73" s="28">
        <v>0</v>
      </c>
      <c r="H73" s="28">
        <v>10000</v>
      </c>
      <c r="I73" s="28">
        <v>0</v>
      </c>
      <c r="J73" s="17">
        <f t="shared" si="19"/>
        <v>0</v>
      </c>
      <c r="K73" s="28">
        <v>0</v>
      </c>
      <c r="L73" s="28">
        <v>0</v>
      </c>
      <c r="M73" s="28">
        <v>0</v>
      </c>
      <c r="N73" s="17" t="str">
        <f t="shared" si="20"/>
        <v xml:space="preserve"> </v>
      </c>
      <c r="O73" s="28">
        <v>0</v>
      </c>
      <c r="P73" s="18">
        <f t="shared" si="18"/>
        <v>-10000</v>
      </c>
    </row>
    <row r="74" spans="1:16" x14ac:dyDescent="0.2">
      <c r="A74" s="26" t="s">
        <v>145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146</v>
      </c>
      <c r="F74" s="28">
        <v>0</v>
      </c>
      <c r="G74" s="28">
        <v>0</v>
      </c>
      <c r="H74" s="28">
        <v>0</v>
      </c>
      <c r="I74" s="28">
        <v>3774.76</v>
      </c>
      <c r="J74" s="17" t="str">
        <f t="shared" si="19"/>
        <v xml:space="preserve"> </v>
      </c>
      <c r="K74" s="28">
        <v>3774.76</v>
      </c>
      <c r="L74" s="28">
        <v>0</v>
      </c>
      <c r="M74" s="28">
        <v>3774.76</v>
      </c>
      <c r="N74" s="17">
        <f t="shared" si="20"/>
        <v>1</v>
      </c>
      <c r="O74" s="28">
        <v>0</v>
      </c>
      <c r="P74" s="18">
        <f t="shared" si="18"/>
        <v>3774.76</v>
      </c>
    </row>
    <row r="75" spans="1:16" x14ac:dyDescent="0.2">
      <c r="A75" s="26" t="s">
        <v>147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268</v>
      </c>
      <c r="F75" s="28">
        <v>11000</v>
      </c>
      <c r="G75" s="28">
        <v>0</v>
      </c>
      <c r="H75" s="28">
        <v>11000</v>
      </c>
      <c r="I75" s="28">
        <v>3744.33</v>
      </c>
      <c r="J75" s="17">
        <f t="shared" si="19"/>
        <v>0.34039363636363634</v>
      </c>
      <c r="K75" s="28">
        <v>1087.29</v>
      </c>
      <c r="L75" s="28">
        <v>0</v>
      </c>
      <c r="M75" s="28">
        <v>1087.29</v>
      </c>
      <c r="N75" s="17">
        <f t="shared" si="20"/>
        <v>0.29038305918548846</v>
      </c>
      <c r="O75" s="28">
        <v>2657.04</v>
      </c>
      <c r="P75" s="18">
        <f t="shared" si="18"/>
        <v>-7255.67</v>
      </c>
    </row>
    <row r="76" spans="1:16" x14ac:dyDescent="0.2">
      <c r="A76" s="26" t="s">
        <v>148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149</v>
      </c>
      <c r="F76" s="28">
        <v>3600</v>
      </c>
      <c r="G76" s="28">
        <v>0</v>
      </c>
      <c r="H76" s="28">
        <v>3600</v>
      </c>
      <c r="I76" s="28">
        <v>0</v>
      </c>
      <c r="J76" s="17">
        <f t="shared" si="19"/>
        <v>0</v>
      </c>
      <c r="K76" s="28">
        <v>0</v>
      </c>
      <c r="L76" s="28">
        <v>0</v>
      </c>
      <c r="M76" s="28">
        <v>0</v>
      </c>
      <c r="N76" s="17" t="str">
        <f t="shared" si="20"/>
        <v xml:space="preserve"> </v>
      </c>
      <c r="O76" s="28">
        <v>0</v>
      </c>
      <c r="P76" s="18">
        <f t="shared" si="18"/>
        <v>-3600</v>
      </c>
    </row>
    <row r="77" spans="1:16" x14ac:dyDescent="0.2">
      <c r="A77" s="26" t="s">
        <v>150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151</v>
      </c>
      <c r="F77" s="28">
        <v>84886840</v>
      </c>
      <c r="G77" s="28">
        <v>0</v>
      </c>
      <c r="H77" s="28">
        <v>84886840</v>
      </c>
      <c r="I77" s="28">
        <v>28051861.309999999</v>
      </c>
      <c r="J77" s="17">
        <f t="shared" si="19"/>
        <v>0.33046183966796266</v>
      </c>
      <c r="K77" s="28">
        <v>21221709.809999999</v>
      </c>
      <c r="L77" s="28">
        <v>243751.77</v>
      </c>
      <c r="M77" s="28">
        <v>20977958.039999999</v>
      </c>
      <c r="N77" s="17">
        <f t="shared" si="20"/>
        <v>0.74782766848065529</v>
      </c>
      <c r="O77" s="28">
        <v>7073903.2699999996</v>
      </c>
      <c r="P77" s="18">
        <f t="shared" si="18"/>
        <v>-56834978.689999998</v>
      </c>
    </row>
    <row r="78" spans="1:16" x14ac:dyDescent="0.2">
      <c r="A78" s="26" t="s">
        <v>290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291</v>
      </c>
      <c r="F78" s="28">
        <v>0</v>
      </c>
      <c r="G78" s="28">
        <v>0</v>
      </c>
      <c r="H78" s="28">
        <v>0</v>
      </c>
      <c r="I78" s="28">
        <v>2145232.33</v>
      </c>
      <c r="J78" s="17" t="str">
        <f t="shared" si="19"/>
        <v xml:space="preserve"> </v>
      </c>
      <c r="K78" s="28">
        <v>2145232.33</v>
      </c>
      <c r="L78" s="28">
        <v>0</v>
      </c>
      <c r="M78" s="28">
        <v>2145232.33</v>
      </c>
      <c r="N78" s="17">
        <f t="shared" si="20"/>
        <v>1</v>
      </c>
      <c r="O78" s="28">
        <v>0</v>
      </c>
      <c r="P78" s="18">
        <f t="shared" si="18"/>
        <v>2145232.33</v>
      </c>
    </row>
    <row r="79" spans="1:16" x14ac:dyDescent="0.2">
      <c r="A79" s="26" t="s">
        <v>152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153</v>
      </c>
      <c r="F79" s="28">
        <v>1500000</v>
      </c>
      <c r="G79" s="28">
        <v>0</v>
      </c>
      <c r="H79" s="28">
        <v>1500000</v>
      </c>
      <c r="I79" s="28">
        <v>0</v>
      </c>
      <c r="J79" s="17">
        <f t="shared" si="19"/>
        <v>0</v>
      </c>
      <c r="K79" s="28">
        <v>0</v>
      </c>
      <c r="L79" s="28">
        <v>0</v>
      </c>
      <c r="M79" s="28">
        <v>0</v>
      </c>
      <c r="N79" s="17" t="str">
        <f t="shared" si="20"/>
        <v xml:space="preserve"> </v>
      </c>
      <c r="O79" s="28">
        <v>0</v>
      </c>
      <c r="P79" s="18">
        <f t="shared" si="18"/>
        <v>-1500000</v>
      </c>
    </row>
    <row r="80" spans="1:16" x14ac:dyDescent="0.2">
      <c r="A80" s="26" t="s">
        <v>154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269</v>
      </c>
      <c r="F80" s="28">
        <v>0</v>
      </c>
      <c r="G80" s="28">
        <v>65968.87</v>
      </c>
      <c r="H80" s="28">
        <v>65968.87</v>
      </c>
      <c r="I80" s="28">
        <v>65968.87</v>
      </c>
      <c r="J80" s="17">
        <f t="shared" si="19"/>
        <v>1</v>
      </c>
      <c r="K80" s="28">
        <v>65968.87</v>
      </c>
      <c r="L80" s="28">
        <v>0</v>
      </c>
      <c r="M80" s="28">
        <v>65968.87</v>
      </c>
      <c r="N80" s="17">
        <f t="shared" si="20"/>
        <v>1</v>
      </c>
      <c r="O80" s="28">
        <v>0</v>
      </c>
      <c r="P80" s="18">
        <f t="shared" si="18"/>
        <v>0</v>
      </c>
    </row>
    <row r="81" spans="1:16" x14ac:dyDescent="0.2">
      <c r="A81" s="26" t="s">
        <v>155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156</v>
      </c>
      <c r="F81" s="28">
        <v>30000</v>
      </c>
      <c r="G81" s="28">
        <v>0</v>
      </c>
      <c r="H81" s="28">
        <v>30000</v>
      </c>
      <c r="I81" s="28">
        <v>0</v>
      </c>
      <c r="J81" s="17">
        <f t="shared" si="19"/>
        <v>0</v>
      </c>
      <c r="K81" s="28">
        <v>0</v>
      </c>
      <c r="L81" s="28">
        <v>0</v>
      </c>
      <c r="M81" s="28">
        <v>0</v>
      </c>
      <c r="N81" s="17" t="str">
        <f t="shared" si="20"/>
        <v xml:space="preserve"> </v>
      </c>
      <c r="O81" s="28">
        <v>0</v>
      </c>
      <c r="P81" s="18">
        <f t="shared" si="18"/>
        <v>-30000</v>
      </c>
    </row>
    <row r="82" spans="1:16" x14ac:dyDescent="0.2">
      <c r="A82" s="26" t="s">
        <v>257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270</v>
      </c>
      <c r="F82" s="28">
        <v>0</v>
      </c>
      <c r="G82" s="28">
        <v>0</v>
      </c>
      <c r="H82" s="28">
        <v>0</v>
      </c>
      <c r="I82" s="28">
        <v>0</v>
      </c>
      <c r="J82" s="17" t="str">
        <f t="shared" si="19"/>
        <v xml:space="preserve"> </v>
      </c>
      <c r="K82" s="28">
        <v>0</v>
      </c>
      <c r="L82" s="28">
        <v>0</v>
      </c>
      <c r="M82" s="28">
        <v>0</v>
      </c>
      <c r="N82" s="17" t="str">
        <f t="shared" si="20"/>
        <v xml:space="preserve"> </v>
      </c>
      <c r="O82" s="28">
        <v>0</v>
      </c>
      <c r="P82" s="18">
        <f t="shared" si="18"/>
        <v>0</v>
      </c>
    </row>
    <row r="83" spans="1:16" x14ac:dyDescent="0.2">
      <c r="A83" s="26" t="s">
        <v>271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272</v>
      </c>
      <c r="F83" s="28">
        <v>0</v>
      </c>
      <c r="G83" s="28">
        <v>23305</v>
      </c>
      <c r="H83" s="28">
        <v>23305</v>
      </c>
      <c r="I83" s="28">
        <v>23305</v>
      </c>
      <c r="J83" s="17">
        <f t="shared" si="19"/>
        <v>1</v>
      </c>
      <c r="K83" s="28">
        <v>23305</v>
      </c>
      <c r="L83" s="28">
        <v>0</v>
      </c>
      <c r="M83" s="28">
        <v>23305</v>
      </c>
      <c r="N83" s="17">
        <f t="shared" si="20"/>
        <v>1</v>
      </c>
      <c r="O83" s="28">
        <v>0</v>
      </c>
      <c r="P83" s="18">
        <f t="shared" si="18"/>
        <v>0</v>
      </c>
    </row>
    <row r="84" spans="1:16" x14ac:dyDescent="0.2">
      <c r="A84" s="26" t="s">
        <v>157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422</v>
      </c>
      <c r="E84" s="27" t="s">
        <v>273</v>
      </c>
      <c r="F84" s="28">
        <v>0</v>
      </c>
      <c r="G84" s="28">
        <v>0</v>
      </c>
      <c r="H84" s="28">
        <v>0</v>
      </c>
      <c r="I84" s="28">
        <v>0</v>
      </c>
      <c r="J84" s="17" t="str">
        <f t="shared" si="19"/>
        <v xml:space="preserve"> </v>
      </c>
      <c r="K84" s="28">
        <v>0</v>
      </c>
      <c r="L84" s="28">
        <v>0</v>
      </c>
      <c r="M84" s="28">
        <v>0</v>
      </c>
      <c r="N84" s="17" t="str">
        <f t="shared" si="20"/>
        <v xml:space="preserve"> </v>
      </c>
      <c r="O84" s="28">
        <v>0</v>
      </c>
      <c r="P84" s="18">
        <f t="shared" si="18"/>
        <v>0</v>
      </c>
    </row>
    <row r="85" spans="1:16" x14ac:dyDescent="0.2">
      <c r="A85" s="26" t="s">
        <v>158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159</v>
      </c>
      <c r="F85" s="28">
        <v>6993025</v>
      </c>
      <c r="G85" s="28">
        <v>0</v>
      </c>
      <c r="H85" s="28">
        <v>6993025</v>
      </c>
      <c r="I85" s="28">
        <v>2254315.96</v>
      </c>
      <c r="J85" s="17">
        <f t="shared" si="19"/>
        <v>0.32236635218664311</v>
      </c>
      <c r="K85" s="28">
        <v>2254315.96</v>
      </c>
      <c r="L85" s="28">
        <v>0</v>
      </c>
      <c r="M85" s="28">
        <v>2254315.96</v>
      </c>
      <c r="N85" s="17">
        <f t="shared" si="20"/>
        <v>1</v>
      </c>
      <c r="O85" s="28">
        <v>0</v>
      </c>
      <c r="P85" s="18">
        <f t="shared" si="18"/>
        <v>-4738709.04</v>
      </c>
    </row>
    <row r="86" spans="1:16" x14ac:dyDescent="0.2">
      <c r="A86" s="26" t="s">
        <v>160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161</v>
      </c>
      <c r="F86" s="28">
        <v>0</v>
      </c>
      <c r="G86" s="28">
        <v>0</v>
      </c>
      <c r="H86" s="28">
        <v>0</v>
      </c>
      <c r="I86" s="28">
        <v>0</v>
      </c>
      <c r="J86" s="17" t="str">
        <f t="shared" si="19"/>
        <v xml:space="preserve"> </v>
      </c>
      <c r="K86" s="28">
        <v>0</v>
      </c>
      <c r="L86" s="28">
        <v>0</v>
      </c>
      <c r="M86" s="28">
        <v>0</v>
      </c>
      <c r="N86" s="17" t="str">
        <f t="shared" si="20"/>
        <v xml:space="preserve"> </v>
      </c>
      <c r="O86" s="28">
        <v>0</v>
      </c>
      <c r="P86" s="18">
        <f t="shared" si="18"/>
        <v>0</v>
      </c>
    </row>
    <row r="87" spans="1:16" x14ac:dyDescent="0.2">
      <c r="A87" s="26" t="s">
        <v>162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163</v>
      </c>
      <c r="F87" s="28">
        <v>2943860</v>
      </c>
      <c r="G87" s="28">
        <v>0</v>
      </c>
      <c r="H87" s="28">
        <v>2943860</v>
      </c>
      <c r="I87" s="28">
        <v>243799.29</v>
      </c>
      <c r="J87" s="17">
        <f t="shared" si="19"/>
        <v>8.2816197101764355E-2</v>
      </c>
      <c r="K87" s="28">
        <v>243799.29</v>
      </c>
      <c r="L87" s="28">
        <v>0</v>
      </c>
      <c r="M87" s="28">
        <v>243799.29</v>
      </c>
      <c r="N87" s="17">
        <f t="shared" si="20"/>
        <v>1</v>
      </c>
      <c r="O87" s="28">
        <v>0</v>
      </c>
      <c r="P87" s="18">
        <f t="shared" si="18"/>
        <v>-2700060.71</v>
      </c>
    </row>
    <row r="88" spans="1:16" x14ac:dyDescent="0.2">
      <c r="A88" s="26" t="s">
        <v>164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165</v>
      </c>
      <c r="F88" s="28">
        <v>526090</v>
      </c>
      <c r="G88" s="28">
        <v>0</v>
      </c>
      <c r="H88" s="28">
        <v>526090</v>
      </c>
      <c r="I88" s="28">
        <v>0</v>
      </c>
      <c r="J88" s="17">
        <f t="shared" si="19"/>
        <v>0</v>
      </c>
      <c r="K88" s="28">
        <v>0</v>
      </c>
      <c r="L88" s="28">
        <v>0</v>
      </c>
      <c r="M88" s="28">
        <v>0</v>
      </c>
      <c r="N88" s="17" t="str">
        <f t="shared" si="20"/>
        <v xml:space="preserve"> </v>
      </c>
      <c r="O88" s="28">
        <v>0</v>
      </c>
      <c r="P88" s="18">
        <f t="shared" si="18"/>
        <v>-526090</v>
      </c>
    </row>
    <row r="89" spans="1:16" x14ac:dyDescent="0.2">
      <c r="A89" s="26" t="s">
        <v>166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167</v>
      </c>
      <c r="F89" s="28">
        <v>3000</v>
      </c>
      <c r="G89" s="28">
        <v>0</v>
      </c>
      <c r="H89" s="28">
        <v>3000</v>
      </c>
      <c r="I89" s="28">
        <v>18000</v>
      </c>
      <c r="J89" s="17">
        <f t="shared" si="19"/>
        <v>6</v>
      </c>
      <c r="K89" s="28">
        <v>18000</v>
      </c>
      <c r="L89" s="28">
        <v>0</v>
      </c>
      <c r="M89" s="28">
        <v>18000</v>
      </c>
      <c r="N89" s="17">
        <f t="shared" si="20"/>
        <v>1</v>
      </c>
      <c r="O89" s="28">
        <v>0</v>
      </c>
      <c r="P89" s="18">
        <f t="shared" si="18"/>
        <v>15000</v>
      </c>
    </row>
    <row r="90" spans="1:16" x14ac:dyDescent="0.2">
      <c r="A90" s="26" t="s">
        <v>168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169</v>
      </c>
      <c r="F90" s="28">
        <v>562785</v>
      </c>
      <c r="G90" s="28">
        <v>0</v>
      </c>
      <c r="H90" s="28">
        <v>562785</v>
      </c>
      <c r="I90" s="28">
        <v>0</v>
      </c>
      <c r="J90" s="17">
        <f t="shared" si="19"/>
        <v>0</v>
      </c>
      <c r="K90" s="28">
        <v>0</v>
      </c>
      <c r="L90" s="28">
        <v>0</v>
      </c>
      <c r="M90" s="28">
        <v>0</v>
      </c>
      <c r="N90" s="17" t="str">
        <f t="shared" si="20"/>
        <v xml:space="preserve"> </v>
      </c>
      <c r="O90" s="28">
        <v>0</v>
      </c>
      <c r="P90" s="18">
        <f t="shared" si="18"/>
        <v>-562785</v>
      </c>
    </row>
    <row r="91" spans="1:16" x14ac:dyDescent="0.2">
      <c r="A91" s="26" t="s">
        <v>170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171</v>
      </c>
      <c r="F91" s="28">
        <v>1375</v>
      </c>
      <c r="G91" s="28">
        <v>0</v>
      </c>
      <c r="H91" s="28">
        <v>1375</v>
      </c>
      <c r="I91" s="28">
        <v>0</v>
      </c>
      <c r="J91" s="17">
        <f t="shared" si="19"/>
        <v>0</v>
      </c>
      <c r="K91" s="28">
        <v>0</v>
      </c>
      <c r="L91" s="28">
        <v>0</v>
      </c>
      <c r="M91" s="28">
        <v>0</v>
      </c>
      <c r="N91" s="17" t="str">
        <f t="shared" si="20"/>
        <v xml:space="preserve"> </v>
      </c>
      <c r="O91" s="28">
        <v>0</v>
      </c>
      <c r="P91" s="18">
        <f t="shared" si="18"/>
        <v>-1375</v>
      </c>
    </row>
    <row r="92" spans="1:16" x14ac:dyDescent="0.2">
      <c r="A92" s="26" t="s">
        <v>172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173</v>
      </c>
      <c r="F92" s="28">
        <v>9750</v>
      </c>
      <c r="G92" s="28">
        <v>0</v>
      </c>
      <c r="H92" s="28">
        <v>9750</v>
      </c>
      <c r="I92" s="28">
        <v>0</v>
      </c>
      <c r="J92" s="17">
        <f t="shared" si="19"/>
        <v>0</v>
      </c>
      <c r="K92" s="28">
        <v>0</v>
      </c>
      <c r="L92" s="28">
        <v>0</v>
      </c>
      <c r="M92" s="28">
        <v>0</v>
      </c>
      <c r="N92" s="17" t="str">
        <f t="shared" si="20"/>
        <v xml:space="preserve"> </v>
      </c>
      <c r="O92" s="28">
        <v>0</v>
      </c>
      <c r="P92" s="18">
        <f t="shared" si="18"/>
        <v>-9750</v>
      </c>
    </row>
    <row r="93" spans="1:16" x14ac:dyDescent="0.2">
      <c r="A93" s="26" t="s">
        <v>174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175</v>
      </c>
      <c r="F93" s="28">
        <v>88000</v>
      </c>
      <c r="G93" s="28">
        <v>0</v>
      </c>
      <c r="H93" s="28">
        <v>88000</v>
      </c>
      <c r="I93" s="28">
        <v>0</v>
      </c>
      <c r="J93" s="17">
        <f t="shared" si="19"/>
        <v>0</v>
      </c>
      <c r="K93" s="28">
        <v>0</v>
      </c>
      <c r="L93" s="28">
        <v>0</v>
      </c>
      <c r="M93" s="28">
        <v>0</v>
      </c>
      <c r="N93" s="17" t="str">
        <f t="shared" si="20"/>
        <v xml:space="preserve"> </v>
      </c>
      <c r="O93" s="28">
        <v>0</v>
      </c>
      <c r="P93" s="18">
        <f t="shared" si="18"/>
        <v>-88000</v>
      </c>
    </row>
    <row r="94" spans="1:16" x14ac:dyDescent="0.2">
      <c r="A94" s="26" t="s">
        <v>176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177</v>
      </c>
      <c r="F94" s="28">
        <v>1467945</v>
      </c>
      <c r="G94" s="28">
        <v>0</v>
      </c>
      <c r="H94" s="28">
        <v>1467945</v>
      </c>
      <c r="I94" s="28">
        <v>657710</v>
      </c>
      <c r="J94" s="17">
        <f t="shared" si="19"/>
        <v>0.44804812169393265</v>
      </c>
      <c r="K94" s="28">
        <v>657710</v>
      </c>
      <c r="L94" s="28">
        <v>0</v>
      </c>
      <c r="M94" s="28">
        <v>657710</v>
      </c>
      <c r="N94" s="17">
        <f t="shared" si="20"/>
        <v>1</v>
      </c>
      <c r="O94" s="28">
        <v>0</v>
      </c>
      <c r="P94" s="18">
        <f t="shared" si="18"/>
        <v>-810235</v>
      </c>
    </row>
    <row r="95" spans="1:16" x14ac:dyDescent="0.2">
      <c r="A95" s="26" t="s">
        <v>178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179</v>
      </c>
      <c r="F95" s="28">
        <v>167200</v>
      </c>
      <c r="G95" s="28">
        <v>0</v>
      </c>
      <c r="H95" s="28">
        <v>167200</v>
      </c>
      <c r="I95" s="28">
        <v>0</v>
      </c>
      <c r="J95" s="17">
        <f t="shared" si="19"/>
        <v>0</v>
      </c>
      <c r="K95" s="28">
        <v>0</v>
      </c>
      <c r="L95" s="28">
        <v>0</v>
      </c>
      <c r="M95" s="28">
        <v>0</v>
      </c>
      <c r="N95" s="17" t="str">
        <f t="shared" si="20"/>
        <v xml:space="preserve"> </v>
      </c>
      <c r="O95" s="28">
        <v>0</v>
      </c>
      <c r="P95" s="18">
        <f t="shared" si="18"/>
        <v>-167200</v>
      </c>
    </row>
    <row r="96" spans="1:16" x14ac:dyDescent="0.2">
      <c r="A96" s="26" t="s">
        <v>180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181</v>
      </c>
      <c r="F96" s="28">
        <v>308015</v>
      </c>
      <c r="G96" s="28">
        <v>0</v>
      </c>
      <c r="H96" s="28">
        <v>308015</v>
      </c>
      <c r="I96" s="28">
        <v>0</v>
      </c>
      <c r="J96" s="17">
        <f t="shared" si="19"/>
        <v>0</v>
      </c>
      <c r="K96" s="28">
        <v>0</v>
      </c>
      <c r="L96" s="28">
        <v>0</v>
      </c>
      <c r="M96" s="28">
        <v>0</v>
      </c>
      <c r="N96" s="17" t="str">
        <f t="shared" si="20"/>
        <v xml:space="preserve"> </v>
      </c>
      <c r="O96" s="28">
        <v>0</v>
      </c>
      <c r="P96" s="18">
        <f t="shared" si="18"/>
        <v>-308015</v>
      </c>
    </row>
    <row r="97" spans="1:16" x14ac:dyDescent="0.2">
      <c r="A97" s="26" t="s">
        <v>182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183</v>
      </c>
      <c r="F97" s="28">
        <v>10500</v>
      </c>
      <c r="G97" s="28">
        <v>0</v>
      </c>
      <c r="H97" s="28">
        <v>10500</v>
      </c>
      <c r="I97" s="28">
        <v>0</v>
      </c>
      <c r="J97" s="17">
        <f t="shared" si="19"/>
        <v>0</v>
      </c>
      <c r="K97" s="28">
        <v>0</v>
      </c>
      <c r="L97" s="28">
        <v>0</v>
      </c>
      <c r="M97" s="28">
        <v>0</v>
      </c>
      <c r="N97" s="17" t="str">
        <f t="shared" si="20"/>
        <v xml:space="preserve"> </v>
      </c>
      <c r="O97" s="28">
        <v>0</v>
      </c>
      <c r="P97" s="18">
        <f t="shared" si="18"/>
        <v>-10500</v>
      </c>
    </row>
    <row r="98" spans="1:16" x14ac:dyDescent="0.2">
      <c r="A98" s="26" t="s">
        <v>184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274</v>
      </c>
      <c r="F98" s="28">
        <v>5210</v>
      </c>
      <c r="G98" s="28">
        <v>0</v>
      </c>
      <c r="H98" s="28">
        <v>5210</v>
      </c>
      <c r="I98" s="28">
        <v>0</v>
      </c>
      <c r="J98" s="17">
        <f t="shared" si="19"/>
        <v>0</v>
      </c>
      <c r="K98" s="28">
        <v>0</v>
      </c>
      <c r="L98" s="28">
        <v>0</v>
      </c>
      <c r="M98" s="28">
        <v>0</v>
      </c>
      <c r="N98" s="17" t="str">
        <f t="shared" si="20"/>
        <v xml:space="preserve"> </v>
      </c>
      <c r="O98" s="28">
        <v>0</v>
      </c>
      <c r="P98" s="18">
        <f t="shared" si="18"/>
        <v>-5210</v>
      </c>
    </row>
    <row r="99" spans="1:16" x14ac:dyDescent="0.2">
      <c r="A99" s="26" t="s">
        <v>185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186</v>
      </c>
      <c r="F99" s="28">
        <v>61780</v>
      </c>
      <c r="G99" s="28">
        <v>0</v>
      </c>
      <c r="H99" s="28">
        <v>61780</v>
      </c>
      <c r="I99" s="28">
        <v>0</v>
      </c>
      <c r="J99" s="17">
        <f t="shared" si="19"/>
        <v>0</v>
      </c>
      <c r="K99" s="28">
        <v>0</v>
      </c>
      <c r="L99" s="28">
        <v>0</v>
      </c>
      <c r="M99" s="28">
        <v>0</v>
      </c>
      <c r="N99" s="17" t="str">
        <f t="shared" si="20"/>
        <v xml:space="preserve"> </v>
      </c>
      <c r="O99" s="28">
        <v>0</v>
      </c>
      <c r="P99" s="18">
        <f t="shared" si="18"/>
        <v>-61780</v>
      </c>
    </row>
    <row r="100" spans="1:16" x14ac:dyDescent="0.2">
      <c r="A100" s="26" t="s">
        <v>187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188</v>
      </c>
      <c r="F100" s="28">
        <v>197225</v>
      </c>
      <c r="G100" s="28">
        <v>0</v>
      </c>
      <c r="H100" s="28">
        <v>197225</v>
      </c>
      <c r="I100" s="28">
        <v>0</v>
      </c>
      <c r="J100" s="17">
        <f t="shared" si="19"/>
        <v>0</v>
      </c>
      <c r="K100" s="28">
        <v>0</v>
      </c>
      <c r="L100" s="28">
        <v>0</v>
      </c>
      <c r="M100" s="28">
        <v>0</v>
      </c>
      <c r="N100" s="17" t="str">
        <f t="shared" si="20"/>
        <v xml:space="preserve"> </v>
      </c>
      <c r="O100" s="28">
        <v>0</v>
      </c>
      <c r="P100" s="18">
        <f t="shared" si="18"/>
        <v>-197225</v>
      </c>
    </row>
    <row r="101" spans="1:16" x14ac:dyDescent="0.2">
      <c r="A101" s="26" t="s">
        <v>189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190</v>
      </c>
      <c r="F101" s="28">
        <v>1547000</v>
      </c>
      <c r="G101" s="28">
        <v>0</v>
      </c>
      <c r="H101" s="28">
        <v>1547000</v>
      </c>
      <c r="I101" s="28">
        <v>0</v>
      </c>
      <c r="J101" s="17">
        <f t="shared" si="19"/>
        <v>0</v>
      </c>
      <c r="K101" s="28">
        <v>0</v>
      </c>
      <c r="L101" s="28">
        <v>0</v>
      </c>
      <c r="M101" s="28">
        <v>0</v>
      </c>
      <c r="N101" s="17" t="str">
        <f t="shared" si="20"/>
        <v xml:space="preserve"> </v>
      </c>
      <c r="O101" s="28">
        <v>0</v>
      </c>
      <c r="P101" s="18">
        <f t="shared" si="18"/>
        <v>-1547000</v>
      </c>
    </row>
    <row r="102" spans="1:16" x14ac:dyDescent="0.2">
      <c r="A102" s="26" t="s">
        <v>191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192</v>
      </c>
      <c r="F102" s="28">
        <v>1803160</v>
      </c>
      <c r="G102" s="28">
        <v>0</v>
      </c>
      <c r="H102" s="28">
        <v>1803160</v>
      </c>
      <c r="I102" s="28">
        <v>0</v>
      </c>
      <c r="J102" s="17">
        <f t="shared" si="19"/>
        <v>0</v>
      </c>
      <c r="K102" s="28">
        <v>0</v>
      </c>
      <c r="L102" s="28">
        <v>0</v>
      </c>
      <c r="M102" s="28">
        <v>0</v>
      </c>
      <c r="N102" s="17" t="str">
        <f t="shared" si="20"/>
        <v xml:space="preserve"> </v>
      </c>
      <c r="O102" s="28">
        <v>0</v>
      </c>
      <c r="P102" s="18">
        <f t="shared" si="18"/>
        <v>-1803160</v>
      </c>
    </row>
    <row r="103" spans="1:16" x14ac:dyDescent="0.2">
      <c r="A103" s="26" t="s">
        <v>193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194</v>
      </c>
      <c r="F103" s="28">
        <v>569585</v>
      </c>
      <c r="G103" s="28">
        <v>0</v>
      </c>
      <c r="H103" s="28">
        <v>569585</v>
      </c>
      <c r="I103" s="28">
        <v>0</v>
      </c>
      <c r="J103" s="17">
        <f t="shared" si="19"/>
        <v>0</v>
      </c>
      <c r="K103" s="28">
        <v>0</v>
      </c>
      <c r="L103" s="28">
        <v>0</v>
      </c>
      <c r="M103" s="28">
        <v>0</v>
      </c>
      <c r="N103" s="17" t="str">
        <f t="shared" si="20"/>
        <v xml:space="preserve"> </v>
      </c>
      <c r="O103" s="28">
        <v>0</v>
      </c>
      <c r="P103" s="18">
        <f t="shared" si="18"/>
        <v>-569585</v>
      </c>
    </row>
    <row r="104" spans="1:16" x14ac:dyDescent="0.2">
      <c r="A104" s="26" t="s">
        <v>195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7" t="s">
        <v>275</v>
      </c>
      <c r="F104" s="28">
        <v>200000</v>
      </c>
      <c r="G104" s="28">
        <v>0</v>
      </c>
      <c r="H104" s="28">
        <v>200000</v>
      </c>
      <c r="I104" s="28">
        <v>0</v>
      </c>
      <c r="J104" s="17">
        <f t="shared" si="19"/>
        <v>0</v>
      </c>
      <c r="K104" s="28">
        <v>0</v>
      </c>
      <c r="L104" s="28">
        <v>0</v>
      </c>
      <c r="M104" s="28">
        <v>0</v>
      </c>
      <c r="N104" s="17" t="str">
        <f t="shared" si="20"/>
        <v xml:space="preserve"> </v>
      </c>
      <c r="O104" s="28">
        <v>0</v>
      </c>
      <c r="P104" s="18">
        <f t="shared" si="18"/>
        <v>-200000</v>
      </c>
    </row>
    <row r="105" spans="1:16" x14ac:dyDescent="0.2">
      <c r="A105" s="26" t="s">
        <v>292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293</v>
      </c>
      <c r="F105" s="28">
        <v>0</v>
      </c>
      <c r="G105" s="28">
        <v>0</v>
      </c>
      <c r="H105" s="28">
        <v>0</v>
      </c>
      <c r="I105" s="28">
        <v>45457.21</v>
      </c>
      <c r="J105" s="17" t="str">
        <f t="shared" si="19"/>
        <v xml:space="preserve"> </v>
      </c>
      <c r="K105" s="28">
        <v>45457.21</v>
      </c>
      <c r="L105" s="28">
        <v>0</v>
      </c>
      <c r="M105" s="28">
        <v>45457.21</v>
      </c>
      <c r="N105" s="17">
        <f t="shared" si="20"/>
        <v>1</v>
      </c>
      <c r="O105" s="28">
        <v>0</v>
      </c>
      <c r="P105" s="18">
        <f t="shared" si="18"/>
        <v>45457.21</v>
      </c>
    </row>
    <row r="106" spans="1:16" x14ac:dyDescent="0.2">
      <c r="A106" s="26" t="s">
        <v>196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7" t="s">
        <v>276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19"/>
        <v xml:space="preserve"> </v>
      </c>
      <c r="K106" s="28">
        <v>0</v>
      </c>
      <c r="L106" s="28">
        <v>0</v>
      </c>
      <c r="M106" s="28">
        <v>0</v>
      </c>
      <c r="N106" s="17" t="str">
        <f t="shared" si="20"/>
        <v xml:space="preserve"> </v>
      </c>
      <c r="O106" s="28">
        <v>0</v>
      </c>
      <c r="P106" s="18">
        <f t="shared" si="18"/>
        <v>0</v>
      </c>
    </row>
    <row r="107" spans="1:16" x14ac:dyDescent="0.2">
      <c r="A107" s="26" t="s">
        <v>254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7" t="s">
        <v>277</v>
      </c>
      <c r="F107" s="28">
        <v>140588</v>
      </c>
      <c r="G107" s="28">
        <v>0</v>
      </c>
      <c r="H107" s="28">
        <v>140588</v>
      </c>
      <c r="I107" s="28">
        <v>0</v>
      </c>
      <c r="J107" s="17">
        <f t="shared" si="19"/>
        <v>0</v>
      </c>
      <c r="K107" s="28">
        <v>0</v>
      </c>
      <c r="L107" s="28">
        <v>0</v>
      </c>
      <c r="M107" s="28">
        <v>0</v>
      </c>
      <c r="N107" s="17" t="str">
        <f t="shared" si="20"/>
        <v xml:space="preserve"> </v>
      </c>
      <c r="O107" s="28">
        <v>0</v>
      </c>
      <c r="P107" s="18">
        <f t="shared" si="18"/>
        <v>-140588</v>
      </c>
    </row>
    <row r="108" spans="1:16" x14ac:dyDescent="0.2">
      <c r="A108" s="26" t="s">
        <v>255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7" t="s">
        <v>278</v>
      </c>
      <c r="F108" s="28">
        <v>317686</v>
      </c>
      <c r="G108" s="28">
        <v>0</v>
      </c>
      <c r="H108" s="28">
        <v>317686</v>
      </c>
      <c r="I108" s="28">
        <v>0</v>
      </c>
      <c r="J108" s="17">
        <f t="shared" si="19"/>
        <v>0</v>
      </c>
      <c r="K108" s="28">
        <v>0</v>
      </c>
      <c r="L108" s="28">
        <v>0</v>
      </c>
      <c r="M108" s="28">
        <v>0</v>
      </c>
      <c r="N108" s="17" t="str">
        <f t="shared" si="20"/>
        <v xml:space="preserve"> </v>
      </c>
      <c r="O108" s="28">
        <v>0</v>
      </c>
      <c r="P108" s="18">
        <f t="shared" si="18"/>
        <v>-317686</v>
      </c>
    </row>
    <row r="109" spans="1:16" x14ac:dyDescent="0.2">
      <c r="A109" s="26" t="s">
        <v>256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7" t="s">
        <v>279</v>
      </c>
      <c r="F109" s="28">
        <v>181711</v>
      </c>
      <c r="G109" s="28">
        <v>0</v>
      </c>
      <c r="H109" s="28">
        <v>181711</v>
      </c>
      <c r="I109" s="28">
        <v>0</v>
      </c>
      <c r="J109" s="17">
        <f t="shared" si="19"/>
        <v>0</v>
      </c>
      <c r="K109" s="28">
        <v>0</v>
      </c>
      <c r="L109" s="28">
        <v>0</v>
      </c>
      <c r="M109" s="28">
        <v>0</v>
      </c>
      <c r="N109" s="17" t="str">
        <f t="shared" si="20"/>
        <v xml:space="preserve"> </v>
      </c>
      <c r="O109" s="28">
        <v>0</v>
      </c>
      <c r="P109" s="18">
        <f t="shared" si="18"/>
        <v>-181711</v>
      </c>
    </row>
    <row r="110" spans="1:16" x14ac:dyDescent="0.2">
      <c r="A110" s="26" t="s">
        <v>294</v>
      </c>
      <c r="B110" s="13" t="str">
        <f t="shared" si="21"/>
        <v>4</v>
      </c>
      <c r="C110" s="13" t="str">
        <f t="shared" si="22"/>
        <v>46</v>
      </c>
      <c r="D110" s="13" t="str">
        <f t="shared" si="23"/>
        <v>466</v>
      </c>
      <c r="E110" s="27" t="s">
        <v>295</v>
      </c>
      <c r="F110" s="28">
        <v>0</v>
      </c>
      <c r="G110" s="28">
        <v>0</v>
      </c>
      <c r="H110" s="28">
        <v>0</v>
      </c>
      <c r="I110" s="28">
        <v>8004.41</v>
      </c>
      <c r="J110" s="17" t="str">
        <f t="shared" si="19"/>
        <v xml:space="preserve"> </v>
      </c>
      <c r="K110" s="28">
        <v>8004.41</v>
      </c>
      <c r="L110" s="28">
        <v>0</v>
      </c>
      <c r="M110" s="28">
        <v>8004.41</v>
      </c>
      <c r="N110" s="17">
        <f t="shared" si="20"/>
        <v>1</v>
      </c>
      <c r="O110" s="28">
        <v>0</v>
      </c>
      <c r="P110" s="18">
        <f t="shared" si="18"/>
        <v>8004.41</v>
      </c>
    </row>
    <row r="111" spans="1:16" x14ac:dyDescent="0.2">
      <c r="A111" s="26" t="s">
        <v>197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490</v>
      </c>
      <c r="E111" s="27" t="s">
        <v>198</v>
      </c>
      <c r="F111" s="28">
        <v>0</v>
      </c>
      <c r="G111" s="28">
        <v>0</v>
      </c>
      <c r="H111" s="28">
        <v>0</v>
      </c>
      <c r="I111" s="28">
        <v>0</v>
      </c>
      <c r="J111" s="17" t="str">
        <f t="shared" si="19"/>
        <v xml:space="preserve"> </v>
      </c>
      <c r="K111" s="28">
        <v>0</v>
      </c>
      <c r="L111" s="28">
        <v>0</v>
      </c>
      <c r="M111" s="28">
        <v>0</v>
      </c>
      <c r="N111" s="17" t="str">
        <f t="shared" si="20"/>
        <v xml:space="preserve"> </v>
      </c>
      <c r="O111" s="28">
        <v>0</v>
      </c>
      <c r="P111" s="18">
        <f t="shared" si="18"/>
        <v>0</v>
      </c>
    </row>
    <row r="112" spans="1:16" x14ac:dyDescent="0.2">
      <c r="A112" s="26" t="s">
        <v>199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490</v>
      </c>
      <c r="E112" s="27" t="s">
        <v>200</v>
      </c>
      <c r="F112" s="28">
        <v>28635</v>
      </c>
      <c r="G112" s="28">
        <v>0</v>
      </c>
      <c r="H112" s="28">
        <v>28635</v>
      </c>
      <c r="I112" s="28">
        <v>0</v>
      </c>
      <c r="J112" s="17">
        <f t="shared" si="19"/>
        <v>0</v>
      </c>
      <c r="K112" s="28">
        <v>0</v>
      </c>
      <c r="L112" s="28">
        <v>0</v>
      </c>
      <c r="M112" s="28">
        <v>0</v>
      </c>
      <c r="N112" s="17" t="str">
        <f t="shared" si="20"/>
        <v xml:space="preserve"> </v>
      </c>
      <c r="O112" s="28">
        <v>0</v>
      </c>
      <c r="P112" s="18">
        <f t="shared" si="18"/>
        <v>-28635</v>
      </c>
    </row>
    <row r="113" spans="1:16" x14ac:dyDescent="0.2">
      <c r="A113" s="26" t="s">
        <v>201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490</v>
      </c>
      <c r="E113" s="27" t="s">
        <v>202</v>
      </c>
      <c r="F113" s="28">
        <v>28675</v>
      </c>
      <c r="G113" s="28">
        <v>0</v>
      </c>
      <c r="H113" s="28">
        <v>28675</v>
      </c>
      <c r="I113" s="28">
        <v>0</v>
      </c>
      <c r="J113" s="17">
        <f t="shared" si="19"/>
        <v>0</v>
      </c>
      <c r="K113" s="28">
        <v>0</v>
      </c>
      <c r="L113" s="28">
        <v>0</v>
      </c>
      <c r="M113" s="28">
        <v>0</v>
      </c>
      <c r="N113" s="17" t="str">
        <f t="shared" si="20"/>
        <v xml:space="preserve"> </v>
      </c>
      <c r="O113" s="28">
        <v>0</v>
      </c>
      <c r="P113" s="18">
        <f t="shared" si="18"/>
        <v>-28675</v>
      </c>
    </row>
    <row r="114" spans="1:16" x14ac:dyDescent="0.2">
      <c r="A114" s="26" t="s">
        <v>203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490</v>
      </c>
      <c r="E114" s="27" t="s">
        <v>204</v>
      </c>
      <c r="F114" s="28">
        <v>10725</v>
      </c>
      <c r="G114" s="28">
        <v>0</v>
      </c>
      <c r="H114" s="28">
        <v>10725</v>
      </c>
      <c r="I114" s="28">
        <v>0</v>
      </c>
      <c r="J114" s="17">
        <f t="shared" si="19"/>
        <v>0</v>
      </c>
      <c r="K114" s="28">
        <v>0</v>
      </c>
      <c r="L114" s="28">
        <v>0</v>
      </c>
      <c r="M114" s="28">
        <v>0</v>
      </c>
      <c r="N114" s="17" t="str">
        <f t="shared" si="20"/>
        <v xml:space="preserve"> </v>
      </c>
      <c r="O114" s="28">
        <v>0</v>
      </c>
      <c r="P114" s="18">
        <f t="shared" si="18"/>
        <v>-10725</v>
      </c>
    </row>
    <row r="115" spans="1:16" x14ac:dyDescent="0.2">
      <c r="A115" s="26" t="s">
        <v>205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490</v>
      </c>
      <c r="E115" s="27" t="s">
        <v>206</v>
      </c>
      <c r="F115" s="28">
        <v>53360</v>
      </c>
      <c r="G115" s="28">
        <v>0</v>
      </c>
      <c r="H115" s="28">
        <v>53360</v>
      </c>
      <c r="I115" s="28">
        <v>0</v>
      </c>
      <c r="J115" s="17">
        <f t="shared" si="19"/>
        <v>0</v>
      </c>
      <c r="K115" s="28">
        <v>0</v>
      </c>
      <c r="L115" s="28">
        <v>0</v>
      </c>
      <c r="M115" s="28">
        <v>0</v>
      </c>
      <c r="N115" s="17" t="str">
        <f t="shared" si="20"/>
        <v xml:space="preserve"> </v>
      </c>
      <c r="O115" s="28">
        <v>0</v>
      </c>
      <c r="P115" s="18">
        <f t="shared" si="18"/>
        <v>-53360</v>
      </c>
    </row>
    <row r="116" spans="1:16" x14ac:dyDescent="0.2">
      <c r="A116" s="26" t="s">
        <v>207</v>
      </c>
      <c r="B116" s="13" t="str">
        <f t="shared" ref="B116" si="24">LEFT(A116,1)</f>
        <v>4</v>
      </c>
      <c r="C116" s="13" t="str">
        <f t="shared" ref="C116" si="25">LEFT(A116,2)</f>
        <v>49</v>
      </c>
      <c r="D116" s="13" t="str">
        <f t="shared" ref="D116" si="26">LEFT(A116,3)</f>
        <v>497</v>
      </c>
      <c r="E116" s="27" t="s">
        <v>208</v>
      </c>
      <c r="F116" s="28">
        <v>28320</v>
      </c>
      <c r="G116" s="28">
        <v>0</v>
      </c>
      <c r="H116" s="28">
        <v>28320</v>
      </c>
      <c r="I116" s="28">
        <v>0</v>
      </c>
      <c r="J116" s="17">
        <f t="shared" si="19"/>
        <v>0</v>
      </c>
      <c r="K116" s="28">
        <v>0</v>
      </c>
      <c r="L116" s="28">
        <v>0</v>
      </c>
      <c r="M116" s="28">
        <v>0</v>
      </c>
      <c r="N116" s="17" t="str">
        <f t="shared" si="20"/>
        <v xml:space="preserve"> </v>
      </c>
      <c r="O116" s="28">
        <v>0</v>
      </c>
      <c r="P116" s="18">
        <f t="shared" si="18"/>
        <v>-28320</v>
      </c>
    </row>
    <row r="117" spans="1:16" x14ac:dyDescent="0.2">
      <c r="A117" s="26" t="s">
        <v>306</v>
      </c>
      <c r="B117" s="13" t="str">
        <f t="shared" ref="B117:B129" si="27">LEFT(A117,1)</f>
        <v>4</v>
      </c>
      <c r="C117" s="13" t="str">
        <f t="shared" ref="C117:C129" si="28">LEFT(A117,2)</f>
        <v>49</v>
      </c>
      <c r="D117" s="13" t="str">
        <f t="shared" ref="D117:D129" si="29">LEFT(A117,3)</f>
        <v>497</v>
      </c>
      <c r="E117" s="27" t="s">
        <v>307</v>
      </c>
      <c r="F117" s="28">
        <v>0</v>
      </c>
      <c r="G117" s="28">
        <v>250000</v>
      </c>
      <c r="H117" s="28">
        <v>250000</v>
      </c>
      <c r="I117" s="28">
        <v>250000</v>
      </c>
      <c r="J117" s="17">
        <f t="shared" si="19"/>
        <v>1</v>
      </c>
      <c r="K117" s="28">
        <v>250000</v>
      </c>
      <c r="L117" s="28">
        <v>0</v>
      </c>
      <c r="M117" s="28">
        <v>250000</v>
      </c>
      <c r="N117" s="17">
        <f t="shared" si="20"/>
        <v>1</v>
      </c>
      <c r="O117" s="28">
        <v>0</v>
      </c>
      <c r="P117" s="18">
        <f t="shared" si="18"/>
        <v>0</v>
      </c>
    </row>
    <row r="118" spans="1:16" x14ac:dyDescent="0.2">
      <c r="A118" s="26" t="s">
        <v>209</v>
      </c>
      <c r="B118" s="13" t="str">
        <f t="shared" si="27"/>
        <v>5</v>
      </c>
      <c r="C118" s="13" t="str">
        <f t="shared" si="28"/>
        <v>52</v>
      </c>
      <c r="D118" s="13" t="str">
        <f t="shared" si="29"/>
        <v>520</v>
      </c>
      <c r="E118" s="27" t="s">
        <v>210</v>
      </c>
      <c r="F118" s="28">
        <v>1000</v>
      </c>
      <c r="G118" s="28">
        <v>0</v>
      </c>
      <c r="H118" s="28">
        <v>1000</v>
      </c>
      <c r="I118" s="28">
        <v>0</v>
      </c>
      <c r="J118" s="17">
        <f t="shared" si="19"/>
        <v>0</v>
      </c>
      <c r="K118" s="28">
        <v>0</v>
      </c>
      <c r="L118" s="28">
        <v>0</v>
      </c>
      <c r="M118" s="28">
        <v>0</v>
      </c>
      <c r="N118" s="17" t="str">
        <f t="shared" si="20"/>
        <v xml:space="preserve"> </v>
      </c>
      <c r="O118" s="28">
        <v>0</v>
      </c>
      <c r="P118" s="18">
        <f t="shared" si="18"/>
        <v>-1000</v>
      </c>
    </row>
    <row r="119" spans="1:16" x14ac:dyDescent="0.2">
      <c r="A119" s="26" t="s">
        <v>296</v>
      </c>
      <c r="B119" s="13" t="str">
        <f t="shared" si="27"/>
        <v>5</v>
      </c>
      <c r="C119" s="13" t="str">
        <f t="shared" si="28"/>
        <v>52</v>
      </c>
      <c r="D119" s="13" t="str">
        <f t="shared" si="29"/>
        <v>520</v>
      </c>
      <c r="E119" s="27" t="s">
        <v>297</v>
      </c>
      <c r="F119" s="28">
        <v>0</v>
      </c>
      <c r="G119" s="28">
        <v>0</v>
      </c>
      <c r="H119" s="28">
        <v>0</v>
      </c>
      <c r="I119" s="28">
        <v>0</v>
      </c>
      <c r="J119" s="17" t="str">
        <f t="shared" si="19"/>
        <v xml:space="preserve"> </v>
      </c>
      <c r="K119" s="28">
        <v>0</v>
      </c>
      <c r="L119" s="28">
        <v>0</v>
      </c>
      <c r="M119" s="28">
        <v>0</v>
      </c>
      <c r="N119" s="17" t="str">
        <f t="shared" si="20"/>
        <v xml:space="preserve"> </v>
      </c>
      <c r="O119" s="28">
        <v>0</v>
      </c>
      <c r="P119" s="18">
        <f t="shared" si="18"/>
        <v>0</v>
      </c>
    </row>
    <row r="120" spans="1:16" x14ac:dyDescent="0.2">
      <c r="A120" s="26" t="s">
        <v>211</v>
      </c>
      <c r="B120" s="13" t="str">
        <f t="shared" si="27"/>
        <v>5</v>
      </c>
      <c r="C120" s="13" t="str">
        <f t="shared" si="28"/>
        <v>53</v>
      </c>
      <c r="D120" s="13" t="str">
        <f t="shared" si="29"/>
        <v>534</v>
      </c>
      <c r="E120" s="27" t="s">
        <v>212</v>
      </c>
      <c r="F120" s="28">
        <v>300000</v>
      </c>
      <c r="G120" s="28">
        <v>0</v>
      </c>
      <c r="H120" s="28">
        <v>300000</v>
      </c>
      <c r="I120" s="28">
        <v>0</v>
      </c>
      <c r="J120" s="17">
        <f t="shared" si="19"/>
        <v>0</v>
      </c>
      <c r="K120" s="28">
        <v>0</v>
      </c>
      <c r="L120" s="28">
        <v>0</v>
      </c>
      <c r="M120" s="28">
        <v>0</v>
      </c>
      <c r="N120" s="17" t="str">
        <f t="shared" si="20"/>
        <v xml:space="preserve"> </v>
      </c>
      <c r="O120" s="28">
        <v>0</v>
      </c>
      <c r="P120" s="18">
        <f t="shared" si="18"/>
        <v>-300000</v>
      </c>
    </row>
    <row r="121" spans="1:16" x14ac:dyDescent="0.2">
      <c r="A121" s="26" t="s">
        <v>213</v>
      </c>
      <c r="B121" s="13" t="str">
        <f t="shared" si="27"/>
        <v>5</v>
      </c>
      <c r="C121" s="13" t="str">
        <f t="shared" si="28"/>
        <v>53</v>
      </c>
      <c r="D121" s="13" t="str">
        <f t="shared" si="29"/>
        <v>537</v>
      </c>
      <c r="E121" s="27" t="s">
        <v>214</v>
      </c>
      <c r="F121" s="28">
        <v>5000</v>
      </c>
      <c r="G121" s="28">
        <v>0</v>
      </c>
      <c r="H121" s="28">
        <v>5000</v>
      </c>
      <c r="I121" s="28">
        <v>0</v>
      </c>
      <c r="J121" s="17">
        <f t="shared" si="19"/>
        <v>0</v>
      </c>
      <c r="K121" s="28">
        <v>0</v>
      </c>
      <c r="L121" s="28">
        <v>0</v>
      </c>
      <c r="M121" s="28">
        <v>0</v>
      </c>
      <c r="N121" s="17" t="str">
        <f t="shared" si="20"/>
        <v xml:space="preserve"> </v>
      </c>
      <c r="O121" s="28">
        <v>0</v>
      </c>
      <c r="P121" s="18">
        <f t="shared" si="18"/>
        <v>-5000</v>
      </c>
    </row>
    <row r="122" spans="1:16" x14ac:dyDescent="0.2">
      <c r="A122" s="26" t="s">
        <v>215</v>
      </c>
      <c r="B122" s="13" t="str">
        <f t="shared" si="27"/>
        <v>5</v>
      </c>
      <c r="C122" s="13" t="str">
        <f t="shared" si="28"/>
        <v>54</v>
      </c>
      <c r="D122" s="13" t="str">
        <f t="shared" si="29"/>
        <v>541</v>
      </c>
      <c r="E122" s="27" t="s">
        <v>216</v>
      </c>
      <c r="F122" s="28">
        <v>32275</v>
      </c>
      <c r="G122" s="28">
        <v>0</v>
      </c>
      <c r="H122" s="28">
        <v>32275</v>
      </c>
      <c r="I122" s="28">
        <v>11053.26</v>
      </c>
      <c r="J122" s="17">
        <f t="shared" si="19"/>
        <v>0.34247126258714178</v>
      </c>
      <c r="K122" s="28">
        <v>5609.99</v>
      </c>
      <c r="L122" s="28">
        <v>0</v>
      </c>
      <c r="M122" s="28">
        <v>5609.99</v>
      </c>
      <c r="N122" s="17">
        <f t="shared" si="20"/>
        <v>0.50754166644048904</v>
      </c>
      <c r="O122" s="28">
        <v>5443.27</v>
      </c>
      <c r="P122" s="18">
        <f t="shared" si="18"/>
        <v>-21221.739999999998</v>
      </c>
    </row>
    <row r="123" spans="1:16" x14ac:dyDescent="0.2">
      <c r="A123" s="26" t="s">
        <v>217</v>
      </c>
      <c r="B123" s="13" t="str">
        <f t="shared" si="27"/>
        <v>5</v>
      </c>
      <c r="C123" s="13" t="str">
        <f t="shared" si="28"/>
        <v>54</v>
      </c>
      <c r="D123" s="13" t="str">
        <f t="shared" si="29"/>
        <v>541</v>
      </c>
      <c r="E123" s="27" t="s">
        <v>218</v>
      </c>
      <c r="F123" s="28">
        <v>4500</v>
      </c>
      <c r="G123" s="28">
        <v>0</v>
      </c>
      <c r="H123" s="28">
        <v>4500</v>
      </c>
      <c r="I123" s="28">
        <v>14930</v>
      </c>
      <c r="J123" s="17">
        <f t="shared" si="19"/>
        <v>3.3177777777777777</v>
      </c>
      <c r="K123" s="28">
        <v>9000</v>
      </c>
      <c r="L123" s="28">
        <v>0</v>
      </c>
      <c r="M123" s="28">
        <v>9000</v>
      </c>
      <c r="N123" s="17">
        <f t="shared" si="20"/>
        <v>0.60281312793034159</v>
      </c>
      <c r="O123" s="28">
        <v>5930</v>
      </c>
      <c r="P123" s="18">
        <f t="shared" si="18"/>
        <v>10430</v>
      </c>
    </row>
    <row r="124" spans="1:16" x14ac:dyDescent="0.2">
      <c r="A124" s="26" t="s">
        <v>280</v>
      </c>
      <c r="B124" s="13" t="str">
        <f t="shared" si="27"/>
        <v>5</v>
      </c>
      <c r="C124" s="13" t="str">
        <f t="shared" si="28"/>
        <v>54</v>
      </c>
      <c r="D124" s="13" t="str">
        <f t="shared" si="29"/>
        <v>549</v>
      </c>
      <c r="E124" s="27" t="s">
        <v>219</v>
      </c>
      <c r="F124" s="28">
        <v>15300</v>
      </c>
      <c r="G124" s="28">
        <v>0</v>
      </c>
      <c r="H124" s="28">
        <v>15300</v>
      </c>
      <c r="I124" s="28">
        <v>0</v>
      </c>
      <c r="J124" s="17">
        <f t="shared" si="19"/>
        <v>0</v>
      </c>
      <c r="K124" s="28">
        <v>0</v>
      </c>
      <c r="L124" s="28">
        <v>0</v>
      </c>
      <c r="M124" s="28">
        <v>0</v>
      </c>
      <c r="N124" s="17" t="str">
        <f t="shared" si="20"/>
        <v xml:space="preserve"> </v>
      </c>
      <c r="O124" s="28">
        <v>0</v>
      </c>
      <c r="P124" s="18">
        <f t="shared" si="18"/>
        <v>-15300</v>
      </c>
    </row>
    <row r="125" spans="1:16" x14ac:dyDescent="0.2">
      <c r="A125" s="26" t="s">
        <v>220</v>
      </c>
      <c r="B125" s="13" t="str">
        <f t="shared" si="27"/>
        <v>5</v>
      </c>
      <c r="C125" s="13" t="str">
        <f t="shared" si="28"/>
        <v>55</v>
      </c>
      <c r="D125" s="13" t="str">
        <f t="shared" si="29"/>
        <v>550</v>
      </c>
      <c r="E125" s="27" t="s">
        <v>221</v>
      </c>
      <c r="F125" s="28">
        <v>1500000</v>
      </c>
      <c r="G125" s="28">
        <v>0</v>
      </c>
      <c r="H125" s="28">
        <v>1500000</v>
      </c>
      <c r="I125" s="28">
        <v>1335957.8899999999</v>
      </c>
      <c r="J125" s="17">
        <f t="shared" si="19"/>
        <v>0.89063859333333328</v>
      </c>
      <c r="K125" s="28">
        <v>0</v>
      </c>
      <c r="L125" s="28">
        <v>0</v>
      </c>
      <c r="M125" s="28">
        <v>0</v>
      </c>
      <c r="N125" s="17">
        <f t="shared" si="20"/>
        <v>0</v>
      </c>
      <c r="O125" s="28">
        <v>1335957.8899999999</v>
      </c>
      <c r="P125" s="18">
        <f t="shared" si="18"/>
        <v>-164042.1100000001</v>
      </c>
    </row>
    <row r="126" spans="1:16" x14ac:dyDescent="0.2">
      <c r="A126" s="26" t="s">
        <v>222</v>
      </c>
      <c r="B126" s="13" t="str">
        <f t="shared" si="27"/>
        <v>5</v>
      </c>
      <c r="C126" s="13" t="str">
        <f t="shared" si="28"/>
        <v>55</v>
      </c>
      <c r="D126" s="13" t="str">
        <f t="shared" si="29"/>
        <v>554</v>
      </c>
      <c r="E126" s="27" t="s">
        <v>223</v>
      </c>
      <c r="F126" s="28">
        <v>5000</v>
      </c>
      <c r="G126" s="28">
        <v>0</v>
      </c>
      <c r="H126" s="28">
        <v>5000</v>
      </c>
      <c r="I126" s="28">
        <v>0</v>
      </c>
      <c r="J126" s="17">
        <f t="shared" si="19"/>
        <v>0</v>
      </c>
      <c r="K126" s="28">
        <v>0</v>
      </c>
      <c r="L126" s="28">
        <v>0</v>
      </c>
      <c r="M126" s="28">
        <v>0</v>
      </c>
      <c r="N126" s="17" t="str">
        <f t="shared" si="20"/>
        <v xml:space="preserve"> </v>
      </c>
      <c r="O126" s="28">
        <v>0</v>
      </c>
      <c r="P126" s="18">
        <f t="shared" si="18"/>
        <v>-5000</v>
      </c>
    </row>
    <row r="127" spans="1:16" x14ac:dyDescent="0.2">
      <c r="A127" s="26" t="s">
        <v>224</v>
      </c>
      <c r="B127" s="13" t="str">
        <f t="shared" ref="B127" si="30">LEFT(A127,1)</f>
        <v>5</v>
      </c>
      <c r="C127" s="13" t="str">
        <f t="shared" ref="C127" si="31">LEFT(A127,2)</f>
        <v>55</v>
      </c>
      <c r="D127" s="13" t="str">
        <f t="shared" ref="D127" si="32">LEFT(A127,3)</f>
        <v>559</v>
      </c>
      <c r="E127" s="27" t="s">
        <v>225</v>
      </c>
      <c r="F127" s="28">
        <v>0</v>
      </c>
      <c r="G127" s="28">
        <v>0</v>
      </c>
      <c r="H127" s="28">
        <v>0</v>
      </c>
      <c r="I127" s="28">
        <v>16215.74</v>
      </c>
      <c r="J127" s="17" t="str">
        <f t="shared" si="19"/>
        <v xml:space="preserve"> </v>
      </c>
      <c r="K127" s="28">
        <v>0</v>
      </c>
      <c r="L127" s="28">
        <v>0</v>
      </c>
      <c r="M127" s="28">
        <v>0</v>
      </c>
      <c r="N127" s="17">
        <f t="shared" si="20"/>
        <v>0</v>
      </c>
      <c r="O127" s="28">
        <v>16215.74</v>
      </c>
      <c r="P127" s="18">
        <f t="shared" si="18"/>
        <v>16215.74</v>
      </c>
    </row>
    <row r="128" spans="1:16" x14ac:dyDescent="0.2">
      <c r="A128" s="26" t="s">
        <v>226</v>
      </c>
      <c r="B128" s="13" t="str">
        <f t="shared" si="27"/>
        <v>5</v>
      </c>
      <c r="C128" s="13" t="str">
        <f t="shared" si="28"/>
        <v>59</v>
      </c>
      <c r="D128" s="13" t="str">
        <f t="shared" si="29"/>
        <v>599</v>
      </c>
      <c r="E128" s="27" t="s">
        <v>227</v>
      </c>
      <c r="F128" s="28">
        <v>5000</v>
      </c>
      <c r="G128" s="28">
        <v>0</v>
      </c>
      <c r="H128" s="28">
        <v>5000</v>
      </c>
      <c r="I128" s="28">
        <v>0</v>
      </c>
      <c r="J128" s="17">
        <f t="shared" si="19"/>
        <v>0</v>
      </c>
      <c r="K128" s="28">
        <v>0</v>
      </c>
      <c r="L128" s="28">
        <v>0</v>
      </c>
      <c r="M128" s="28">
        <v>0</v>
      </c>
      <c r="N128" s="17" t="str">
        <f t="shared" si="20"/>
        <v xml:space="preserve"> </v>
      </c>
      <c r="O128" s="28">
        <v>0</v>
      </c>
      <c r="P128" s="18">
        <f t="shared" si="18"/>
        <v>-5000</v>
      </c>
    </row>
    <row r="129" spans="1:16" x14ac:dyDescent="0.2">
      <c r="A129" s="26" t="s">
        <v>228</v>
      </c>
      <c r="B129" s="13" t="str">
        <f t="shared" si="27"/>
        <v>5</v>
      </c>
      <c r="C129" s="13" t="str">
        <f t="shared" si="28"/>
        <v>59</v>
      </c>
      <c r="D129" s="13" t="str">
        <f t="shared" si="29"/>
        <v>599</v>
      </c>
      <c r="E129" s="27" t="s">
        <v>229</v>
      </c>
      <c r="F129" s="28">
        <v>275000</v>
      </c>
      <c r="G129" s="28">
        <v>0</v>
      </c>
      <c r="H129" s="28">
        <v>275000</v>
      </c>
      <c r="I129" s="28">
        <v>275027.09999999998</v>
      </c>
      <c r="J129" s="17">
        <f t="shared" si="19"/>
        <v>1.0000985454545455</v>
      </c>
      <c r="K129" s="28">
        <v>0</v>
      </c>
      <c r="L129" s="28">
        <v>0</v>
      </c>
      <c r="M129" s="28">
        <v>0</v>
      </c>
      <c r="N129" s="17">
        <f t="shared" si="20"/>
        <v>0</v>
      </c>
      <c r="O129" s="28">
        <v>275027.09999999998</v>
      </c>
      <c r="P129" s="18">
        <f t="shared" ref="P129" si="33">I129-H129</f>
        <v>27.099999999976717</v>
      </c>
    </row>
    <row r="130" spans="1:16" x14ac:dyDescent="0.2">
      <c r="A130" s="1"/>
      <c r="B130" s="13"/>
      <c r="C130" s="13"/>
      <c r="D130" s="13"/>
      <c r="E130" s="4" t="s">
        <v>19</v>
      </c>
      <c r="F130" s="19">
        <f>SUM(F6:F129)</f>
        <v>263191960</v>
      </c>
      <c r="G130" s="19">
        <f>SUM(G6:G129)</f>
        <v>339273.87</v>
      </c>
      <c r="H130" s="19">
        <f>SUM(H6:H129)</f>
        <v>263531233.87</v>
      </c>
      <c r="I130" s="19">
        <f>SUM(I6:I129)</f>
        <v>62030910.619999982</v>
      </c>
      <c r="J130" s="20">
        <f>I130/H130</f>
        <v>0.23538352440834334</v>
      </c>
      <c r="K130" s="19">
        <f>SUM(K6:K129)</f>
        <v>37275711.589999996</v>
      </c>
      <c r="L130" s="19">
        <f>SUM(L6:L129)</f>
        <v>3803027.4399999985</v>
      </c>
      <c r="M130" s="19">
        <f>SUM(M6:M129)</f>
        <v>33472684.150000002</v>
      </c>
      <c r="N130" s="22">
        <f t="shared" ref="N130" si="34">IF(I130=0," ",M130/I130)</f>
        <v>0.53961297384545814</v>
      </c>
      <c r="O130" s="19">
        <f>SUM(O6:O129)</f>
        <v>28558226.469999999</v>
      </c>
      <c r="P130" s="19">
        <f>SUM(P6:P129)</f>
        <v>-201500323.25000003</v>
      </c>
    </row>
    <row r="131" spans="1:16" x14ac:dyDescent="0.2">
      <c r="A131" s="1"/>
      <c r="B131" s="13"/>
      <c r="C131" s="13"/>
      <c r="D131" s="13"/>
      <c r="E131" s="2"/>
      <c r="F131" s="3"/>
      <c r="G131" s="3"/>
      <c r="H131" s="3"/>
      <c r="I131" s="3"/>
      <c r="J131" s="17"/>
      <c r="K131" s="3"/>
      <c r="L131" s="3"/>
      <c r="M131" s="3"/>
      <c r="N131" s="17"/>
      <c r="O131" s="3"/>
      <c r="P131" s="18"/>
    </row>
    <row r="132" spans="1:16" x14ac:dyDescent="0.2">
      <c r="A132" s="26" t="s">
        <v>230</v>
      </c>
      <c r="B132" s="13" t="str">
        <f t="shared" ref="B132:B147" si="35">LEFT(A132,1)</f>
        <v>6</v>
      </c>
      <c r="C132" s="13" t="str">
        <f t="shared" ref="C132:C147" si="36">LEFT(A132,2)</f>
        <v>60</v>
      </c>
      <c r="D132" s="13" t="str">
        <f t="shared" ref="D132:D147" si="37">LEFT(A132,3)</f>
        <v>603</v>
      </c>
      <c r="E132" s="27" t="s">
        <v>231</v>
      </c>
      <c r="F132" s="28">
        <v>7500000</v>
      </c>
      <c r="G132" s="28">
        <v>0</v>
      </c>
      <c r="H132" s="28">
        <v>7500000</v>
      </c>
      <c r="I132" s="28">
        <v>277840.84000000003</v>
      </c>
      <c r="J132" s="17">
        <f t="shared" ref="J132:J144" si="38">IF(H132=0," ",I132/H132)</f>
        <v>3.7045445333333336E-2</v>
      </c>
      <c r="K132" s="28">
        <v>277840.84000000003</v>
      </c>
      <c r="L132" s="28">
        <v>0</v>
      </c>
      <c r="M132" s="28">
        <v>277840.84000000003</v>
      </c>
      <c r="N132" s="17">
        <f t="shared" ref="N132:N155" si="39">IF(I132=0," ",M132/I132)</f>
        <v>1</v>
      </c>
      <c r="O132" s="28">
        <v>0</v>
      </c>
      <c r="P132" s="18">
        <f t="shared" ref="P132:P155" si="40">I132-H132</f>
        <v>-7222159.1600000001</v>
      </c>
    </row>
    <row r="133" spans="1:16" x14ac:dyDescent="0.2">
      <c r="A133" s="26" t="s">
        <v>298</v>
      </c>
      <c r="B133" s="13" t="str">
        <f t="shared" ref="B133:B134" si="41">LEFT(A133,1)</f>
        <v>6</v>
      </c>
      <c r="C133" s="13" t="str">
        <f t="shared" ref="C133:C134" si="42">LEFT(A133,2)</f>
        <v>60</v>
      </c>
      <c r="D133" s="13" t="str">
        <f t="shared" ref="D133:D134" si="43">LEFT(A133,3)</f>
        <v>603</v>
      </c>
      <c r="E133" s="27" t="s">
        <v>299</v>
      </c>
      <c r="F133" s="28">
        <v>0</v>
      </c>
      <c r="G133" s="28">
        <v>0</v>
      </c>
      <c r="H133" s="28">
        <v>0</v>
      </c>
      <c r="I133" s="28">
        <v>0</v>
      </c>
      <c r="J133" s="17" t="str">
        <f t="shared" si="38"/>
        <v xml:space="preserve"> </v>
      </c>
      <c r="K133" s="28">
        <v>0</v>
      </c>
      <c r="L133" s="28">
        <v>0</v>
      </c>
      <c r="M133" s="28">
        <v>0</v>
      </c>
      <c r="N133" s="17" t="str">
        <f t="shared" si="39"/>
        <v xml:space="preserve"> </v>
      </c>
      <c r="O133" s="28">
        <v>0</v>
      </c>
      <c r="P133" s="18">
        <f t="shared" si="40"/>
        <v>0</v>
      </c>
    </row>
    <row r="134" spans="1:16" x14ac:dyDescent="0.2">
      <c r="A134" s="26" t="s">
        <v>300</v>
      </c>
      <c r="B134" s="13" t="str">
        <f t="shared" si="41"/>
        <v>6</v>
      </c>
      <c r="C134" s="13" t="str">
        <f t="shared" si="42"/>
        <v>60</v>
      </c>
      <c r="D134" s="13" t="str">
        <f t="shared" si="43"/>
        <v>603</v>
      </c>
      <c r="E134" s="27" t="s">
        <v>301</v>
      </c>
      <c r="F134" s="28">
        <v>0</v>
      </c>
      <c r="G134" s="28">
        <v>0</v>
      </c>
      <c r="H134" s="28">
        <v>0</v>
      </c>
      <c r="I134" s="28">
        <v>0</v>
      </c>
      <c r="J134" s="17" t="str">
        <f t="shared" si="38"/>
        <v xml:space="preserve"> </v>
      </c>
      <c r="K134" s="28">
        <v>0</v>
      </c>
      <c r="L134" s="28">
        <v>0</v>
      </c>
      <c r="M134" s="28">
        <v>0</v>
      </c>
      <c r="N134" s="17" t="str">
        <f t="shared" si="39"/>
        <v xml:space="preserve"> </v>
      </c>
      <c r="O134" s="28">
        <v>0</v>
      </c>
      <c r="P134" s="18">
        <f t="shared" si="40"/>
        <v>0</v>
      </c>
    </row>
    <row r="135" spans="1:16" x14ac:dyDescent="0.2">
      <c r="A135" s="26" t="s">
        <v>302</v>
      </c>
      <c r="B135" s="13" t="str">
        <f t="shared" ref="B135:B144" si="44">LEFT(A135,1)</f>
        <v>6</v>
      </c>
      <c r="C135" s="13" t="str">
        <f t="shared" ref="C135:C144" si="45">LEFT(A135,2)</f>
        <v>68</v>
      </c>
      <c r="D135" s="13" t="str">
        <f t="shared" ref="D135:D144" si="46">LEFT(A135,3)</f>
        <v>680</v>
      </c>
      <c r="E135" s="27" t="s">
        <v>303</v>
      </c>
      <c r="F135" s="28">
        <v>0</v>
      </c>
      <c r="G135" s="28">
        <v>0</v>
      </c>
      <c r="H135" s="28">
        <v>0</v>
      </c>
      <c r="I135" s="28">
        <v>0</v>
      </c>
      <c r="J135" s="17" t="str">
        <f t="shared" si="38"/>
        <v xml:space="preserve"> </v>
      </c>
      <c r="K135" s="28">
        <v>0</v>
      </c>
      <c r="L135" s="28">
        <v>0</v>
      </c>
      <c r="M135" s="28">
        <v>0</v>
      </c>
      <c r="N135" s="17" t="str">
        <f t="shared" si="39"/>
        <v xml:space="preserve"> </v>
      </c>
      <c r="O135" s="28">
        <v>0</v>
      </c>
      <c r="P135" s="18">
        <f t="shared" si="40"/>
        <v>0</v>
      </c>
    </row>
    <row r="136" spans="1:16" x14ac:dyDescent="0.2">
      <c r="A136" s="26" t="s">
        <v>304</v>
      </c>
      <c r="B136" s="13" t="str">
        <f t="shared" si="44"/>
        <v>6</v>
      </c>
      <c r="C136" s="13" t="str">
        <f t="shared" si="45"/>
        <v>68</v>
      </c>
      <c r="D136" s="13" t="str">
        <f t="shared" si="46"/>
        <v>680</v>
      </c>
      <c r="E136" s="27" t="s">
        <v>305</v>
      </c>
      <c r="F136" s="28">
        <v>0</v>
      </c>
      <c r="G136" s="28">
        <v>0</v>
      </c>
      <c r="H136" s="28">
        <v>0</v>
      </c>
      <c r="I136" s="28">
        <v>0</v>
      </c>
      <c r="J136" s="17" t="str">
        <f t="shared" si="38"/>
        <v xml:space="preserve"> </v>
      </c>
      <c r="K136" s="28">
        <v>0</v>
      </c>
      <c r="L136" s="28">
        <v>0</v>
      </c>
      <c r="M136" s="28">
        <v>0</v>
      </c>
      <c r="N136" s="17" t="str">
        <f t="shared" si="39"/>
        <v xml:space="preserve"> </v>
      </c>
      <c r="O136" s="28">
        <v>0</v>
      </c>
      <c r="P136" s="18">
        <f t="shared" si="40"/>
        <v>0</v>
      </c>
    </row>
    <row r="137" spans="1:16" x14ac:dyDescent="0.2">
      <c r="A137" s="26" t="s">
        <v>232</v>
      </c>
      <c r="B137" s="13" t="str">
        <f t="shared" si="44"/>
        <v>7</v>
      </c>
      <c r="C137" s="13" t="str">
        <f t="shared" si="45"/>
        <v>72</v>
      </c>
      <c r="D137" s="13" t="str">
        <f t="shared" si="46"/>
        <v>723</v>
      </c>
      <c r="E137" s="27" t="s">
        <v>281</v>
      </c>
      <c r="F137" s="28">
        <v>755000</v>
      </c>
      <c r="G137" s="28">
        <v>0</v>
      </c>
      <c r="H137" s="28">
        <v>755000</v>
      </c>
      <c r="I137" s="28">
        <v>0</v>
      </c>
      <c r="J137" s="17">
        <f t="shared" si="38"/>
        <v>0</v>
      </c>
      <c r="K137" s="28">
        <v>0</v>
      </c>
      <c r="L137" s="28">
        <v>0</v>
      </c>
      <c r="M137" s="28">
        <v>0</v>
      </c>
      <c r="N137" s="17" t="str">
        <f t="shared" si="39"/>
        <v xml:space="preserve"> </v>
      </c>
      <c r="O137" s="28">
        <v>0</v>
      </c>
      <c r="P137" s="18">
        <f t="shared" si="40"/>
        <v>-755000</v>
      </c>
    </row>
    <row r="138" spans="1:16" x14ac:dyDescent="0.2">
      <c r="A138" s="26" t="s">
        <v>253</v>
      </c>
      <c r="B138" s="13" t="str">
        <f t="shared" si="44"/>
        <v>7</v>
      </c>
      <c r="C138" s="13" t="str">
        <f t="shared" si="45"/>
        <v>75</v>
      </c>
      <c r="D138" s="13" t="str">
        <f t="shared" si="46"/>
        <v>750</v>
      </c>
      <c r="E138" s="27" t="s">
        <v>282</v>
      </c>
      <c r="F138" s="28">
        <v>465000</v>
      </c>
      <c r="G138" s="28">
        <v>0</v>
      </c>
      <c r="H138" s="28">
        <v>465000</v>
      </c>
      <c r="I138" s="28">
        <v>0</v>
      </c>
      <c r="J138" s="17">
        <f t="shared" si="38"/>
        <v>0</v>
      </c>
      <c r="K138" s="28">
        <v>0</v>
      </c>
      <c r="L138" s="28">
        <v>0</v>
      </c>
      <c r="M138" s="28">
        <v>0</v>
      </c>
      <c r="N138" s="17" t="str">
        <f t="shared" si="39"/>
        <v xml:space="preserve"> </v>
      </c>
      <c r="O138" s="28">
        <v>0</v>
      </c>
      <c r="P138" s="18">
        <f t="shared" si="40"/>
        <v>-465000</v>
      </c>
    </row>
    <row r="139" spans="1:16" x14ac:dyDescent="0.2">
      <c r="A139" s="26" t="s">
        <v>233</v>
      </c>
      <c r="B139" s="13" t="str">
        <f t="shared" si="44"/>
        <v>7</v>
      </c>
      <c r="C139" s="13" t="str">
        <f t="shared" si="45"/>
        <v>75</v>
      </c>
      <c r="D139" s="13" t="str">
        <f t="shared" si="46"/>
        <v>750</v>
      </c>
      <c r="E139" s="27" t="s">
        <v>283</v>
      </c>
      <c r="F139" s="28">
        <v>0</v>
      </c>
      <c r="G139" s="28">
        <v>144772.5</v>
      </c>
      <c r="H139" s="28">
        <v>144772.5</v>
      </c>
      <c r="I139" s="28">
        <v>144772.5</v>
      </c>
      <c r="J139" s="17">
        <f t="shared" si="38"/>
        <v>1</v>
      </c>
      <c r="K139" s="28">
        <v>144772.5</v>
      </c>
      <c r="L139" s="28">
        <v>0</v>
      </c>
      <c r="M139" s="28">
        <v>144772.5</v>
      </c>
      <c r="N139" s="17">
        <f t="shared" si="39"/>
        <v>1</v>
      </c>
      <c r="O139" s="28">
        <v>0</v>
      </c>
      <c r="P139" s="18">
        <f t="shared" si="40"/>
        <v>0</v>
      </c>
    </row>
    <row r="140" spans="1:16" x14ac:dyDescent="0.2">
      <c r="A140" s="26" t="s">
        <v>284</v>
      </c>
      <c r="B140" s="13" t="str">
        <f t="shared" si="44"/>
        <v>7</v>
      </c>
      <c r="C140" s="13" t="str">
        <f t="shared" si="45"/>
        <v>77</v>
      </c>
      <c r="D140" s="13" t="str">
        <f t="shared" si="46"/>
        <v>770</v>
      </c>
      <c r="E140" s="27" t="s">
        <v>285</v>
      </c>
      <c r="F140" s="28">
        <v>190000</v>
      </c>
      <c r="G140" s="28">
        <v>0</v>
      </c>
      <c r="H140" s="28">
        <v>190000</v>
      </c>
      <c r="I140" s="28">
        <v>0</v>
      </c>
      <c r="J140" s="17">
        <f t="shared" si="38"/>
        <v>0</v>
      </c>
      <c r="K140" s="28">
        <v>0</v>
      </c>
      <c r="L140" s="28">
        <v>0</v>
      </c>
      <c r="M140" s="28">
        <v>0</v>
      </c>
      <c r="N140" s="17" t="str">
        <f t="shared" si="39"/>
        <v xml:space="preserve"> </v>
      </c>
      <c r="O140" s="28">
        <v>0</v>
      </c>
      <c r="P140" s="18">
        <f t="shared" si="40"/>
        <v>-190000</v>
      </c>
    </row>
    <row r="141" spans="1:16" x14ac:dyDescent="0.2">
      <c r="A141" s="26" t="s">
        <v>234</v>
      </c>
      <c r="B141" s="13" t="str">
        <f t="shared" si="44"/>
        <v>7</v>
      </c>
      <c r="C141" s="13" t="str">
        <f t="shared" si="45"/>
        <v>79</v>
      </c>
      <c r="D141" s="13" t="str">
        <f t="shared" si="46"/>
        <v>797</v>
      </c>
      <c r="E141" s="27" t="s">
        <v>208</v>
      </c>
      <c r="F141" s="28">
        <v>99940</v>
      </c>
      <c r="G141" s="28">
        <v>0</v>
      </c>
      <c r="H141" s="28">
        <v>99940</v>
      </c>
      <c r="I141" s="28">
        <v>0</v>
      </c>
      <c r="J141" s="17">
        <f t="shared" si="38"/>
        <v>0</v>
      </c>
      <c r="K141" s="28">
        <v>0</v>
      </c>
      <c r="L141" s="28">
        <v>0</v>
      </c>
      <c r="M141" s="28">
        <v>0</v>
      </c>
      <c r="N141" s="17" t="str">
        <f t="shared" si="39"/>
        <v xml:space="preserve"> </v>
      </c>
      <c r="O141" s="28">
        <v>0</v>
      </c>
      <c r="P141" s="18">
        <f t="shared" si="40"/>
        <v>-99940</v>
      </c>
    </row>
    <row r="142" spans="1:16" x14ac:dyDescent="0.2">
      <c r="A142" s="26" t="s">
        <v>235</v>
      </c>
      <c r="B142" s="13" t="str">
        <f t="shared" ref="B142" si="47">LEFT(A142,1)</f>
        <v>7</v>
      </c>
      <c r="C142" s="13" t="str">
        <f t="shared" ref="C142" si="48">LEFT(A142,2)</f>
        <v>79</v>
      </c>
      <c r="D142" s="13" t="str">
        <f t="shared" ref="D142" si="49">LEFT(A142,3)</f>
        <v>797</v>
      </c>
      <c r="E142" s="27" t="s">
        <v>204</v>
      </c>
      <c r="F142" s="28">
        <v>132960</v>
      </c>
      <c r="G142" s="28">
        <v>0</v>
      </c>
      <c r="H142" s="28">
        <v>132960</v>
      </c>
      <c r="I142" s="28">
        <v>0</v>
      </c>
      <c r="J142" s="17">
        <f t="shared" si="38"/>
        <v>0</v>
      </c>
      <c r="K142" s="28">
        <v>0</v>
      </c>
      <c r="L142" s="28">
        <v>0</v>
      </c>
      <c r="M142" s="28">
        <v>0</v>
      </c>
      <c r="N142" s="17" t="str">
        <f t="shared" si="39"/>
        <v xml:space="preserve"> </v>
      </c>
      <c r="O142" s="28">
        <v>0</v>
      </c>
      <c r="P142" s="18">
        <f t="shared" si="40"/>
        <v>-132960</v>
      </c>
    </row>
    <row r="143" spans="1:16" x14ac:dyDescent="0.2">
      <c r="A143" s="26" t="s">
        <v>236</v>
      </c>
      <c r="B143" s="13" t="str">
        <f t="shared" si="44"/>
        <v>7</v>
      </c>
      <c r="C143" s="13" t="str">
        <f t="shared" si="45"/>
        <v>79</v>
      </c>
      <c r="D143" s="13" t="str">
        <f t="shared" si="46"/>
        <v>797</v>
      </c>
      <c r="E143" s="27" t="s">
        <v>206</v>
      </c>
      <c r="F143" s="28">
        <v>1500</v>
      </c>
      <c r="G143" s="28">
        <v>0</v>
      </c>
      <c r="H143" s="28">
        <v>1500</v>
      </c>
      <c r="I143" s="28">
        <v>0</v>
      </c>
      <c r="J143" s="17">
        <f t="shared" si="38"/>
        <v>0</v>
      </c>
      <c r="K143" s="28">
        <v>0</v>
      </c>
      <c r="L143" s="28">
        <v>0</v>
      </c>
      <c r="M143" s="28">
        <v>0</v>
      </c>
      <c r="N143" s="17" t="str">
        <f t="shared" si="39"/>
        <v xml:space="preserve"> </v>
      </c>
      <c r="O143" s="28">
        <v>0</v>
      </c>
      <c r="P143" s="18">
        <f t="shared" si="40"/>
        <v>-1500</v>
      </c>
    </row>
    <row r="144" spans="1:16" x14ac:dyDescent="0.2">
      <c r="A144" s="26" t="s">
        <v>308</v>
      </c>
      <c r="B144" s="13" t="str">
        <f t="shared" si="44"/>
        <v>7</v>
      </c>
      <c r="C144" s="13" t="str">
        <f t="shared" si="45"/>
        <v>79</v>
      </c>
      <c r="D144" s="13" t="str">
        <f t="shared" si="46"/>
        <v>797</v>
      </c>
      <c r="E144" s="27" t="s">
        <v>307</v>
      </c>
      <c r="F144" s="28">
        <v>0</v>
      </c>
      <c r="G144" s="28">
        <v>0</v>
      </c>
      <c r="H144" s="28">
        <v>0</v>
      </c>
      <c r="I144" s="28">
        <v>465000</v>
      </c>
      <c r="J144" s="17" t="str">
        <f t="shared" si="38"/>
        <v xml:space="preserve"> </v>
      </c>
      <c r="K144" s="28">
        <v>465000</v>
      </c>
      <c r="L144" s="28">
        <v>0</v>
      </c>
      <c r="M144" s="28">
        <v>465000</v>
      </c>
      <c r="N144" s="17">
        <f t="shared" si="39"/>
        <v>1</v>
      </c>
      <c r="O144" s="28">
        <v>0</v>
      </c>
      <c r="P144" s="18">
        <f t="shared" si="40"/>
        <v>465000</v>
      </c>
    </row>
    <row r="145" spans="1:16" s="16" customFormat="1" x14ac:dyDescent="0.2">
      <c r="A145" s="4"/>
      <c r="B145" s="4"/>
      <c r="C145" s="4"/>
      <c r="D145" s="4"/>
      <c r="E145" s="4" t="s">
        <v>20</v>
      </c>
      <c r="F145" s="19">
        <f>SUBTOTAL(9,F132:F144)</f>
        <v>9144400</v>
      </c>
      <c r="G145" s="19">
        <f>SUBTOTAL(9,G132:G144)</f>
        <v>144772.5</v>
      </c>
      <c r="H145" s="19">
        <f>SUBTOTAL(9,H132:H144)</f>
        <v>9289172.5</v>
      </c>
      <c r="I145" s="19">
        <f>SUBTOTAL(9,I132:I144)</f>
        <v>887613.34000000008</v>
      </c>
      <c r="J145" s="20">
        <f t="shared" ref="J145" si="50">I145/H145</f>
        <v>9.5553542578738854E-2</v>
      </c>
      <c r="K145" s="19">
        <f>SUBTOTAL(9,K132:K144)</f>
        <v>887613.34000000008</v>
      </c>
      <c r="L145" s="19">
        <f>SUBTOTAL(9,L132:L144)</f>
        <v>0</v>
      </c>
      <c r="M145" s="19">
        <f>SUBTOTAL(9,M132:M144)</f>
        <v>887613.34000000008</v>
      </c>
      <c r="N145" s="20">
        <f t="shared" si="39"/>
        <v>1</v>
      </c>
      <c r="O145" s="19">
        <f>SUBTOTAL(9,O132:O144)</f>
        <v>0</v>
      </c>
      <c r="P145" s="19">
        <f>SUBTOTAL(9,P132:P144)</f>
        <v>-8401559.1600000001</v>
      </c>
    </row>
    <row r="146" spans="1:16" x14ac:dyDescent="0.2">
      <c r="A146" s="1"/>
      <c r="B146" s="13"/>
      <c r="C146" s="13"/>
      <c r="D146" s="13"/>
      <c r="E146" s="2"/>
      <c r="F146" s="3"/>
      <c r="G146" s="3"/>
      <c r="H146" s="3"/>
      <c r="I146" s="3"/>
      <c r="J146" s="17"/>
      <c r="K146" s="3"/>
      <c r="L146" s="3"/>
      <c r="M146" s="3"/>
      <c r="N146" s="17"/>
      <c r="O146" s="3"/>
      <c r="P146" s="18"/>
    </row>
    <row r="147" spans="1:16" ht="13.5" customHeight="1" x14ac:dyDescent="0.2">
      <c r="A147" s="26" t="s">
        <v>237</v>
      </c>
      <c r="B147" s="13" t="str">
        <f t="shared" si="35"/>
        <v>8</v>
      </c>
      <c r="C147" s="13" t="str">
        <f t="shared" si="36"/>
        <v>82</v>
      </c>
      <c r="D147" s="13" t="str">
        <f t="shared" si="37"/>
        <v>820</v>
      </c>
      <c r="E147" s="27" t="s">
        <v>238</v>
      </c>
      <c r="F147" s="28">
        <v>0</v>
      </c>
      <c r="G147" s="28">
        <v>0</v>
      </c>
      <c r="H147" s="28">
        <v>0</v>
      </c>
      <c r="I147" s="28">
        <v>0</v>
      </c>
      <c r="J147" s="17" t="str">
        <f t="shared" ref="J147:J155" si="51">IF(H147=0," ",I147/H147)</f>
        <v xml:space="preserve"> </v>
      </c>
      <c r="K147" s="28">
        <v>0</v>
      </c>
      <c r="L147" s="28">
        <v>0</v>
      </c>
      <c r="M147" s="28">
        <v>0</v>
      </c>
      <c r="N147" s="17" t="str">
        <f t="shared" si="39"/>
        <v xml:space="preserve"> </v>
      </c>
      <c r="O147" s="28">
        <v>0</v>
      </c>
      <c r="P147" s="18">
        <f t="shared" si="40"/>
        <v>0</v>
      </c>
    </row>
    <row r="148" spans="1:16" ht="13.5" customHeight="1" x14ac:dyDescent="0.2">
      <c r="A148" s="26" t="s">
        <v>239</v>
      </c>
      <c r="B148" s="13" t="str">
        <f t="shared" ref="B148:B155" si="52">LEFT(A148,1)</f>
        <v>8</v>
      </c>
      <c r="C148" s="13" t="str">
        <f t="shared" ref="C148:C155" si="53">LEFT(A148,2)</f>
        <v>83</v>
      </c>
      <c r="D148" s="13" t="str">
        <f t="shared" ref="D148:D155" si="54">LEFT(A148,3)</f>
        <v>830</v>
      </c>
      <c r="E148" s="27" t="s">
        <v>240</v>
      </c>
      <c r="F148" s="28">
        <v>18000</v>
      </c>
      <c r="G148" s="28">
        <v>0</v>
      </c>
      <c r="H148" s="28">
        <v>18000</v>
      </c>
      <c r="I148" s="28">
        <v>63.44</v>
      </c>
      <c r="J148" s="17">
        <f t="shared" si="51"/>
        <v>3.5244444444444442E-3</v>
      </c>
      <c r="K148" s="28">
        <v>63.44</v>
      </c>
      <c r="L148" s="28">
        <v>0</v>
      </c>
      <c r="M148" s="28">
        <v>63.44</v>
      </c>
      <c r="N148" s="17">
        <f t="shared" si="39"/>
        <v>1</v>
      </c>
      <c r="O148" s="28">
        <v>0</v>
      </c>
      <c r="P148" s="18">
        <f t="shared" si="40"/>
        <v>-17936.560000000001</v>
      </c>
    </row>
    <row r="149" spans="1:16" ht="13.5" customHeight="1" x14ac:dyDescent="0.2">
      <c r="A149" s="26" t="s">
        <v>241</v>
      </c>
      <c r="B149" s="13" t="str">
        <f t="shared" si="52"/>
        <v>8</v>
      </c>
      <c r="C149" s="13" t="str">
        <f t="shared" si="53"/>
        <v>83</v>
      </c>
      <c r="D149" s="13" t="str">
        <f t="shared" si="54"/>
        <v>830</v>
      </c>
      <c r="E149" s="27" t="s">
        <v>242</v>
      </c>
      <c r="F149" s="28">
        <v>170000</v>
      </c>
      <c r="G149" s="28">
        <v>0</v>
      </c>
      <c r="H149" s="28">
        <v>170000</v>
      </c>
      <c r="I149" s="28">
        <v>6020.4</v>
      </c>
      <c r="J149" s="17">
        <f t="shared" si="51"/>
        <v>3.5414117647058818E-2</v>
      </c>
      <c r="K149" s="28">
        <v>6020.4</v>
      </c>
      <c r="L149" s="28">
        <v>0</v>
      </c>
      <c r="M149" s="28">
        <v>6020.4</v>
      </c>
      <c r="N149" s="17">
        <f t="shared" si="39"/>
        <v>1</v>
      </c>
      <c r="O149" s="28">
        <v>0</v>
      </c>
      <c r="P149" s="18">
        <f t="shared" si="40"/>
        <v>-163979.6</v>
      </c>
    </row>
    <row r="150" spans="1:16" ht="13.5" customHeight="1" x14ac:dyDescent="0.2">
      <c r="A150" s="26" t="s">
        <v>243</v>
      </c>
      <c r="B150" s="13" t="str">
        <f t="shared" si="52"/>
        <v>8</v>
      </c>
      <c r="C150" s="13" t="str">
        <f t="shared" si="53"/>
        <v>83</v>
      </c>
      <c r="D150" s="13" t="str">
        <f t="shared" si="54"/>
        <v>830</v>
      </c>
      <c r="E150" s="27" t="s">
        <v>244</v>
      </c>
      <c r="F150" s="28">
        <v>35000</v>
      </c>
      <c r="G150" s="28">
        <v>0</v>
      </c>
      <c r="H150" s="28">
        <v>35000</v>
      </c>
      <c r="I150" s="28">
        <v>0</v>
      </c>
      <c r="J150" s="17">
        <f t="shared" si="51"/>
        <v>0</v>
      </c>
      <c r="K150" s="28">
        <v>0</v>
      </c>
      <c r="L150" s="28">
        <v>0</v>
      </c>
      <c r="M150" s="28">
        <v>0</v>
      </c>
      <c r="N150" s="17" t="str">
        <f t="shared" si="39"/>
        <v xml:space="preserve"> </v>
      </c>
      <c r="O150" s="28">
        <v>0</v>
      </c>
      <c r="P150" s="18">
        <f t="shared" si="40"/>
        <v>-35000</v>
      </c>
    </row>
    <row r="151" spans="1:16" ht="13.5" customHeight="1" x14ac:dyDescent="0.2">
      <c r="A151" s="26" t="s">
        <v>245</v>
      </c>
      <c r="B151" s="13" t="str">
        <f t="shared" si="52"/>
        <v>8</v>
      </c>
      <c r="C151" s="13" t="str">
        <f t="shared" si="53"/>
        <v>83</v>
      </c>
      <c r="D151" s="13" t="str">
        <f t="shared" si="54"/>
        <v>831</v>
      </c>
      <c r="E151" s="27" t="s">
        <v>246</v>
      </c>
      <c r="F151" s="28">
        <v>480000</v>
      </c>
      <c r="G151" s="28">
        <v>0</v>
      </c>
      <c r="H151" s="28">
        <v>480000</v>
      </c>
      <c r="I151" s="28">
        <v>19434.599999999999</v>
      </c>
      <c r="J151" s="17">
        <f t="shared" si="51"/>
        <v>4.0488749999999997E-2</v>
      </c>
      <c r="K151" s="28">
        <v>0</v>
      </c>
      <c r="L151" s="28">
        <v>0</v>
      </c>
      <c r="M151" s="28">
        <v>0</v>
      </c>
      <c r="N151" s="17">
        <f t="shared" si="39"/>
        <v>0</v>
      </c>
      <c r="O151" s="28">
        <v>19434.599999999999</v>
      </c>
      <c r="P151" s="18">
        <f t="shared" si="40"/>
        <v>-460565.4</v>
      </c>
    </row>
    <row r="152" spans="1:16" ht="13.5" customHeight="1" x14ac:dyDescent="0.2">
      <c r="A152" s="26" t="s">
        <v>247</v>
      </c>
      <c r="B152" s="13" t="str">
        <f t="shared" si="52"/>
        <v>8</v>
      </c>
      <c r="C152" s="13" t="str">
        <f t="shared" si="53"/>
        <v>83</v>
      </c>
      <c r="D152" s="13" t="str">
        <f t="shared" si="54"/>
        <v>831</v>
      </c>
      <c r="E152" s="27" t="s">
        <v>248</v>
      </c>
      <c r="F152" s="28">
        <v>400000</v>
      </c>
      <c r="G152" s="28">
        <v>0</v>
      </c>
      <c r="H152" s="28">
        <v>400000</v>
      </c>
      <c r="I152" s="28">
        <v>27663.06</v>
      </c>
      <c r="J152" s="17">
        <f t="shared" si="51"/>
        <v>6.9157650000000001E-2</v>
      </c>
      <c r="K152" s="28">
        <v>27663.06</v>
      </c>
      <c r="L152" s="28">
        <v>0</v>
      </c>
      <c r="M152" s="28">
        <v>27663.06</v>
      </c>
      <c r="N152" s="17">
        <f t="shared" si="39"/>
        <v>1</v>
      </c>
      <c r="O152" s="28">
        <v>0</v>
      </c>
      <c r="P152" s="18">
        <f t="shared" si="40"/>
        <v>-372336.94</v>
      </c>
    </row>
    <row r="153" spans="1:16" ht="13.5" customHeight="1" x14ac:dyDescent="0.2">
      <c r="A153" s="26" t="s">
        <v>309</v>
      </c>
      <c r="B153" s="13" t="str">
        <f t="shared" si="52"/>
        <v>8</v>
      </c>
      <c r="C153" s="13" t="str">
        <f t="shared" si="53"/>
        <v>87</v>
      </c>
      <c r="D153" s="13" t="str">
        <f t="shared" si="54"/>
        <v>870</v>
      </c>
      <c r="E153" s="27" t="s">
        <v>310</v>
      </c>
      <c r="F153" s="28">
        <v>0</v>
      </c>
      <c r="G153" s="28">
        <v>248440.36</v>
      </c>
      <c r="H153" s="28">
        <v>248440.36</v>
      </c>
      <c r="I153" s="28">
        <v>0</v>
      </c>
      <c r="J153" s="17">
        <f t="shared" si="51"/>
        <v>0</v>
      </c>
      <c r="K153" s="28">
        <v>0</v>
      </c>
      <c r="L153" s="28">
        <v>0</v>
      </c>
      <c r="M153" s="28">
        <v>0</v>
      </c>
      <c r="N153" s="17" t="str">
        <f t="shared" si="39"/>
        <v xml:space="preserve"> </v>
      </c>
      <c r="O153" s="28">
        <v>0</v>
      </c>
      <c r="P153" s="18">
        <f t="shared" si="40"/>
        <v>-248440.36</v>
      </c>
    </row>
    <row r="154" spans="1:16" ht="13.5" customHeight="1" x14ac:dyDescent="0.2">
      <c r="A154" s="26" t="s">
        <v>249</v>
      </c>
      <c r="B154" s="13" t="str">
        <f t="shared" ref="B154" si="55">LEFT(A154,1)</f>
        <v>8</v>
      </c>
      <c r="C154" s="13" t="str">
        <f t="shared" ref="C154" si="56">LEFT(A154,2)</f>
        <v>87</v>
      </c>
      <c r="D154" s="13" t="str">
        <f t="shared" ref="D154" si="57">LEFT(A154,3)</f>
        <v>870</v>
      </c>
      <c r="E154" s="27" t="s">
        <v>250</v>
      </c>
      <c r="F154" s="28">
        <v>0</v>
      </c>
      <c r="G154" s="28">
        <v>26125866.48</v>
      </c>
      <c r="H154" s="28">
        <v>26125866.48</v>
      </c>
      <c r="I154" s="28">
        <v>0</v>
      </c>
      <c r="J154" s="17">
        <f t="shared" si="51"/>
        <v>0</v>
      </c>
      <c r="K154" s="28">
        <v>0</v>
      </c>
      <c r="L154" s="28">
        <v>0</v>
      </c>
      <c r="M154" s="28">
        <v>0</v>
      </c>
      <c r="N154" s="17" t="str">
        <f t="shared" si="39"/>
        <v xml:space="preserve"> </v>
      </c>
      <c r="O154" s="28">
        <v>0</v>
      </c>
      <c r="P154" s="18">
        <f t="shared" si="40"/>
        <v>-26125866.48</v>
      </c>
    </row>
    <row r="155" spans="1:16" ht="13.5" customHeight="1" x14ac:dyDescent="0.2">
      <c r="A155" s="26" t="s">
        <v>251</v>
      </c>
      <c r="B155" s="13" t="str">
        <f t="shared" si="52"/>
        <v>9</v>
      </c>
      <c r="C155" s="13" t="str">
        <f t="shared" si="53"/>
        <v>91</v>
      </c>
      <c r="D155" s="13" t="str">
        <f t="shared" si="54"/>
        <v>913</v>
      </c>
      <c r="E155" s="27" t="s">
        <v>252</v>
      </c>
      <c r="F155" s="28">
        <v>50000000</v>
      </c>
      <c r="G155" s="28">
        <v>0</v>
      </c>
      <c r="H155" s="28">
        <v>50000000</v>
      </c>
      <c r="I155" s="28">
        <v>0</v>
      </c>
      <c r="J155" s="17">
        <f t="shared" si="51"/>
        <v>0</v>
      </c>
      <c r="K155" s="28">
        <v>0</v>
      </c>
      <c r="L155" s="28">
        <v>0</v>
      </c>
      <c r="M155" s="28">
        <v>0</v>
      </c>
      <c r="N155" s="17" t="str">
        <f t="shared" si="39"/>
        <v xml:space="preserve"> </v>
      </c>
      <c r="O155" s="28">
        <v>0</v>
      </c>
      <c r="P155" s="18">
        <f t="shared" si="40"/>
        <v>-50000000</v>
      </c>
    </row>
    <row r="156" spans="1:16" s="16" customFormat="1" x14ac:dyDescent="0.2">
      <c r="A156" s="4"/>
      <c r="B156" s="4"/>
      <c r="C156" s="4"/>
      <c r="D156" s="4"/>
      <c r="E156" s="4" t="s">
        <v>21</v>
      </c>
      <c r="F156" s="19">
        <f>SUBTOTAL(9,F147:F155)</f>
        <v>51103000</v>
      </c>
      <c r="G156" s="19">
        <f>SUBTOTAL(9,G147:G155)</f>
        <v>26374306.84</v>
      </c>
      <c r="H156" s="19">
        <f>SUBTOTAL(9,H147:H155)</f>
        <v>77477306.840000004</v>
      </c>
      <c r="I156" s="19">
        <f>SUBTOTAL(9,I147:I155)</f>
        <v>53181.5</v>
      </c>
      <c r="J156" s="20">
        <f t="shared" ref="J156" si="58">I156/H156</f>
        <v>6.8641389548847154E-4</v>
      </c>
      <c r="K156" s="19">
        <f>SUBTOTAL(9,K147:K155)</f>
        <v>33746.9</v>
      </c>
      <c r="L156" s="19">
        <f>SUBTOTAL(9,L147:L155)</f>
        <v>0</v>
      </c>
      <c r="M156" s="19">
        <f>SUBTOTAL(9,M147:M155)</f>
        <v>33746.9</v>
      </c>
      <c r="N156" s="20">
        <f t="shared" ref="N156" si="59">M156/I156</f>
        <v>0.63456089053524256</v>
      </c>
      <c r="O156" s="19">
        <f>SUBTOTAL(9,O147:O155)</f>
        <v>19434.599999999999</v>
      </c>
      <c r="P156" s="19">
        <f>SUBTOTAL(9,P147:P155)</f>
        <v>-77424125.340000004</v>
      </c>
    </row>
    <row r="158" spans="1:16" s="16" customFormat="1" x14ac:dyDescent="0.2">
      <c r="E158" s="16" t="s">
        <v>22</v>
      </c>
      <c r="F158" s="19">
        <f>F156+F145+F130</f>
        <v>323439360</v>
      </c>
      <c r="G158" s="19">
        <f>G156+G145+G130</f>
        <v>26858353.210000001</v>
      </c>
      <c r="H158" s="19">
        <f>H156+H145+H130</f>
        <v>350297713.21000004</v>
      </c>
      <c r="I158" s="19">
        <f>I156+I145+I130</f>
        <v>62971705.459999986</v>
      </c>
      <c r="J158" s="20">
        <f t="shared" ref="J158" si="60">I158/H158</f>
        <v>0.17976624763818846</v>
      </c>
      <c r="K158" s="19">
        <f>K156+K145+K130</f>
        <v>38197071.829999998</v>
      </c>
      <c r="L158" s="19">
        <f>L156+L145+L130</f>
        <v>3803027.4399999985</v>
      </c>
      <c r="M158" s="19">
        <f>M156+M145+M130</f>
        <v>34394044.390000001</v>
      </c>
      <c r="N158" s="20">
        <f t="shared" ref="N158" si="61">M158/I158</f>
        <v>0.54618251385691485</v>
      </c>
      <c r="O158" s="19">
        <f>O156+O145+O130</f>
        <v>28577661.07</v>
      </c>
      <c r="P158" s="19">
        <f>P156+P145+P130</f>
        <v>-287326007.75</v>
      </c>
    </row>
    <row r="160" spans="1:16" x14ac:dyDescent="0.2">
      <c r="F160" s="25"/>
      <c r="G160" s="25"/>
      <c r="H160" s="25"/>
      <c r="I160" s="25"/>
      <c r="K160" s="25"/>
      <c r="L160" s="25"/>
      <c r="M160" s="25"/>
      <c r="O160" s="25"/>
      <c r="P160" s="18"/>
    </row>
    <row r="161" spans="6:15" x14ac:dyDescent="0.2">
      <c r="F161" s="25"/>
      <c r="G161" s="25"/>
      <c r="H161" s="25"/>
      <c r="I161" s="25"/>
      <c r="K161" s="25"/>
      <c r="L161" s="25"/>
      <c r="M161" s="25"/>
      <c r="O161" s="25"/>
    </row>
  </sheetData>
  <autoFilter ref="A5:P155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30 N156 N158 N145 J158 J156 J145 J13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ABRIL 22</vt:lpstr>
      <vt:lpstr>'EJECUCIÓN INGRESOS ABRIL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2022-05-03T07:04:13Z</dcterms:modified>
</cp:coreProperties>
</file>