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11 - NOVIEMBRE\"/>
    </mc:Choice>
  </mc:AlternateContent>
  <bookViews>
    <workbookView xWindow="-45" yWindow="-45" windowWidth="19275" windowHeight="10275"/>
  </bookViews>
  <sheets>
    <sheet name="EJECUCIÓN INGRESOS NOVIEMBRE 22" sheetId="1" r:id="rId1"/>
  </sheets>
  <definedNames>
    <definedName name="_xlnm._FilterDatabase" localSheetId="0" hidden="1">'EJECUCIÓN INGRESOS NOVIEMBRE 22'!$A$5:$P$182</definedName>
    <definedName name="_xlnm.Print_Titles" localSheetId="0">'EJECUCIÓN INGRESOS NOVIEMBRE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9" i="1" l="1"/>
  <c r="P170" i="1"/>
  <c r="N169" i="1"/>
  <c r="N170" i="1"/>
  <c r="J168" i="1"/>
  <c r="J169" i="1"/>
  <c r="J170" i="1"/>
  <c r="B169" i="1"/>
  <c r="C169" i="1"/>
  <c r="D169" i="1"/>
  <c r="B170" i="1"/>
  <c r="C170" i="1"/>
  <c r="D170" i="1"/>
  <c r="P143" i="1"/>
  <c r="P144" i="1"/>
  <c r="P145" i="1"/>
  <c r="P146" i="1"/>
  <c r="P147" i="1"/>
  <c r="P148" i="1"/>
  <c r="N142" i="1"/>
  <c r="N143" i="1"/>
  <c r="N144" i="1"/>
  <c r="N145" i="1"/>
  <c r="N146" i="1"/>
  <c r="N147" i="1"/>
  <c r="N148" i="1"/>
  <c r="J143" i="1"/>
  <c r="J144" i="1"/>
  <c r="J145" i="1"/>
  <c r="J146" i="1"/>
  <c r="J147" i="1"/>
  <c r="J148" i="1"/>
  <c r="B146" i="1"/>
  <c r="C146" i="1"/>
  <c r="D146" i="1"/>
  <c r="B147" i="1"/>
  <c r="C147" i="1"/>
  <c r="D147" i="1"/>
  <c r="J152" i="1" l="1"/>
  <c r="J153" i="1"/>
  <c r="J154" i="1"/>
  <c r="J155" i="1"/>
  <c r="J156" i="1"/>
  <c r="J157" i="1"/>
  <c r="J158" i="1"/>
  <c r="J159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J173" i="1" l="1"/>
  <c r="J174" i="1"/>
  <c r="J175" i="1"/>
  <c r="J176" i="1"/>
  <c r="J177" i="1"/>
  <c r="J178" i="1"/>
  <c r="J179" i="1"/>
  <c r="J180" i="1"/>
  <c r="J181" i="1"/>
  <c r="J182" i="1"/>
  <c r="N173" i="1"/>
  <c r="N174" i="1"/>
  <c r="N175" i="1"/>
  <c r="N176" i="1"/>
  <c r="N177" i="1"/>
  <c r="N178" i="1"/>
  <c r="N179" i="1"/>
  <c r="N180" i="1"/>
  <c r="N181" i="1"/>
  <c r="N182" i="1"/>
  <c r="P173" i="1"/>
  <c r="P174" i="1"/>
  <c r="P175" i="1"/>
  <c r="P176" i="1"/>
  <c r="P177" i="1"/>
  <c r="P178" i="1"/>
  <c r="P179" i="1"/>
  <c r="P180" i="1"/>
  <c r="P181" i="1"/>
  <c r="P182" i="1"/>
  <c r="D6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8" i="1"/>
  <c r="B177" i="1" l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P160" i="1"/>
  <c r="P161" i="1"/>
  <c r="P162" i="1"/>
  <c r="P163" i="1"/>
  <c r="P164" i="1"/>
  <c r="P165" i="1"/>
  <c r="P166" i="1"/>
  <c r="P167" i="1"/>
  <c r="P168" i="1"/>
  <c r="N160" i="1"/>
  <c r="N161" i="1"/>
  <c r="N162" i="1"/>
  <c r="N163" i="1"/>
  <c r="N164" i="1"/>
  <c r="N165" i="1"/>
  <c r="N166" i="1"/>
  <c r="N167" i="1"/>
  <c r="N168" i="1"/>
  <c r="J163" i="1"/>
  <c r="J164" i="1"/>
  <c r="J165" i="1"/>
  <c r="J166" i="1"/>
  <c r="J167" i="1"/>
  <c r="B167" i="1"/>
  <c r="C167" i="1"/>
  <c r="B165" i="1" l="1"/>
  <c r="C165" i="1"/>
  <c r="B166" i="1"/>
  <c r="C166" i="1"/>
  <c r="B148" i="1"/>
  <c r="C148" i="1"/>
  <c r="P159" i="1" l="1"/>
  <c r="N152" i="1"/>
  <c r="N153" i="1"/>
  <c r="N154" i="1"/>
  <c r="N155" i="1"/>
  <c r="N156" i="1"/>
  <c r="N157" i="1"/>
  <c r="N158" i="1"/>
  <c r="N159" i="1"/>
  <c r="J162" i="1"/>
  <c r="B164" i="1"/>
  <c r="C164" i="1"/>
  <c r="B168" i="1"/>
  <c r="C168" i="1"/>
  <c r="B6" i="1"/>
  <c r="C6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F149" i="1"/>
  <c r="G149" i="1"/>
  <c r="H149" i="1"/>
  <c r="I149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F171" i="1"/>
  <c r="G171" i="1"/>
  <c r="H171" i="1"/>
  <c r="I171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82" i="1"/>
  <c r="C182" i="1"/>
  <c r="D182" i="1"/>
  <c r="F183" i="1"/>
  <c r="G183" i="1"/>
  <c r="H183" i="1"/>
  <c r="I183" i="1"/>
  <c r="G185" i="1" l="1"/>
  <c r="F185" i="1"/>
  <c r="H185" i="1"/>
  <c r="I185" i="1"/>
  <c r="P152" i="1"/>
  <c r="P153" i="1"/>
  <c r="P154" i="1"/>
  <c r="P155" i="1"/>
  <c r="P156" i="1"/>
  <c r="P157" i="1"/>
  <c r="P158" i="1"/>
  <c r="J160" i="1"/>
  <c r="J161" i="1"/>
  <c r="K171" i="1" l="1"/>
  <c r="L171" i="1"/>
  <c r="M171" i="1"/>
  <c r="N171" i="1" s="1"/>
  <c r="P142" i="1"/>
  <c r="O149" i="1"/>
  <c r="N151" i="1"/>
  <c r="P151" i="1"/>
  <c r="P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N140" i="1"/>
  <c r="N141" i="1"/>
  <c r="P149" i="1" l="1"/>
  <c r="N134" i="1" l="1"/>
  <c r="N135" i="1"/>
  <c r="N136" i="1"/>
  <c r="N137" i="1"/>
  <c r="N138" i="1"/>
  <c r="N139" i="1"/>
  <c r="J134" i="1"/>
  <c r="J135" i="1"/>
  <c r="J136" i="1"/>
  <c r="J137" i="1"/>
  <c r="J138" i="1"/>
  <c r="J139" i="1"/>
  <c r="J140" i="1"/>
  <c r="J141" i="1"/>
  <c r="J142" i="1"/>
  <c r="N27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51" i="1" l="1"/>
  <c r="J6" i="1" l="1"/>
  <c r="M149" i="1" l="1"/>
  <c r="L149" i="1"/>
  <c r="K149" i="1"/>
  <c r="N149" i="1" l="1"/>
  <c r="J149" i="1"/>
  <c r="N6" i="1" l="1"/>
  <c r="O183" i="1"/>
  <c r="M183" i="1"/>
  <c r="N183" i="1" s="1"/>
  <c r="L183" i="1"/>
  <c r="K183" i="1"/>
  <c r="O171" i="1"/>
  <c r="K185" i="1" l="1"/>
  <c r="O185" i="1"/>
  <c r="L185" i="1"/>
  <c r="M185" i="1"/>
  <c r="P183" i="1"/>
  <c r="P171" i="1"/>
  <c r="J171" i="1"/>
  <c r="J183" i="1"/>
  <c r="J185" i="1" l="1"/>
  <c r="P185" i="1"/>
  <c r="N185" i="1"/>
</calcChain>
</file>

<file path=xl/sharedStrings.xml><?xml version="1.0" encoding="utf-8"?>
<sst xmlns="http://schemas.openxmlformats.org/spreadsheetml/2006/main" count="369" uniqueCount="366">
  <si>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</si>
  <si>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</si>
  <si>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</si>
  <si>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</si>
  <si>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</si>
  <si>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</si>
  <si>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</si>
  <si>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</si>
  <si>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</si>
  <si>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</si>
  <si>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</si>
  <si>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</si>
  <si>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</si>
  <si>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</si>
  <si>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</si>
  <si>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</si>
  <si>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</si>
  <si>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</si>
  <si>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</si>
  <si>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</si>
  <si>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</si>
  <si>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</si>
  <si>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</si>
  <si>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</si>
  <si>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</si>
  <si>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</si>
  <si>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</si>
  <si>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</si>
  <si>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</si>
  <si>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11400</t>
  </si>
  <si>
    <t>Impto s/ Bien Inmu. Bien Inmu de caracter especiales.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</si>
  <si>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</si>
  <si>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</si>
  <si>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</si>
  <si>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</si>
  <si>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</si>
  <si>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</si>
  <si>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</si>
  <si>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</si>
  <si>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</si>
  <si>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</si>
  <si>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</si>
  <si>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</si>
  <si>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</si>
  <si>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</si>
  <si>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</si>
  <si>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</si>
  <si>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</si>
  <si>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</si>
  <si>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</si>
  <si>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</si>
  <si>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</si>
  <si>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</si>
  <si>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</si>
  <si>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</si>
  <si>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</si>
  <si>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</si>
  <si>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</si>
  <si>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</si>
  <si>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</si>
  <si>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</si>
  <si>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</si>
  <si>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</si>
  <si>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</si>
  <si>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</si>
  <si>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</si>
  <si>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</si>
  <si>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</si>
  <si>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</si>
  <si>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</si>
  <si>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centro de protección animal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</si>
  <si>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</si>
  <si>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</si>
  <si>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</si>
  <si>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</si>
  <si>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</si>
  <si>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</si>
  <si>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</si>
  <si>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</si>
  <si>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</si>
  <si>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</si>
  <si>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</si>
  <si>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</si>
  <si>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</si>
  <si>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</si>
  <si>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</si>
  <si>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</si>
  <si>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</si>
  <si>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</si>
  <si>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</si>
  <si>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</si>
  <si>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</si>
  <si>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</si>
  <si>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</si>
  <si>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</si>
  <si>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</si>
  <si>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</si>
  <si>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</si>
  <si>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</si>
  <si>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</si>
  <si>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</si>
  <si>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34905</t>
  </si>
  <si>
    <t>VENTA CUENTO VIAJERO</t>
  </si>
  <si>
    <t>34906</t>
  </si>
  <si>
    <t>REPARACION ACERAS CON ASFALTO FUNDIDO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</si>
  <si>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</si>
  <si>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</si>
  <si>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</si>
  <si>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</si>
  <si>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</si>
  <si>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</si>
  <si>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</si>
  <si>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</si>
  <si>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36001</t>
  </si>
  <si>
    <t>VENTA DE PAPEL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</si>
  <si>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</si>
  <si>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</si>
  <si>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</si>
  <si>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</si>
  <si>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</si>
  <si>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</si>
  <si>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</si>
  <si>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</si>
  <si>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</si>
  <si>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</si>
  <si>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</si>
  <si>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</si>
  <si>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39100</t>
  </si>
  <si>
    <t>Multas por infracción prevención sanitaria.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</si>
  <si>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</si>
  <si>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</si>
  <si>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</si>
  <si>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</si>
  <si>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</si>
  <si>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</si>
  <si>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</si>
  <si>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</si>
  <si>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</si>
  <si>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MULTAS INFRACC.ORD.PREVENCIÓN SANITARIA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</si>
  <si>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</si>
  <si>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</si>
  <si>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</si>
  <si>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</si>
  <si>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</si>
  <si>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</si>
  <si>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</si>
  <si>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</si>
  <si>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</si>
  <si>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</si>
  <si>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</si>
  <si>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</si>
  <si>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39301</t>
  </si>
  <si>
    <t>INTERESES DEMORA DE OTRAS ADMONS.PUBL.</t>
  </si>
  <si>
    <t>39610</t>
  </si>
  <si>
    <t>Cuotas de urbanización.</t>
  </si>
  <si>
    <t>39700</t>
  </si>
  <si>
    <t>Canon por aprovechamientos urbanísticos.</t>
  </si>
  <si>
    <t>39711</t>
  </si>
  <si>
    <t>Aprovechamientos urbanísticos Sector 16 Santos Pilarica</t>
  </si>
  <si>
    <t>39901</t>
  </si>
  <si>
    <t>COSTAS</t>
  </si>
  <si>
    <t>39903</t>
  </si>
  <si>
    <t>Recursos eventuales.</t>
  </si>
  <si>
    <t>39904</t>
  </si>
  <si>
    <t>Derechos de exámen</t>
  </si>
  <si>
    <t>39905</t>
  </si>
  <si>
    <t>INDEMNIZACIONES</t>
  </si>
  <si>
    <t>39906</t>
  </si>
  <si>
    <t>COMPENSACIÓN GASTOS DE NÓMINA</t>
  </si>
  <si>
    <t>39907</t>
  </si>
  <si>
    <t>Compensación suministros Cúpula del Milenio</t>
  </si>
  <si>
    <t>39910</t>
  </si>
  <si>
    <t>Ingresos por publicidad en pantallas</t>
  </si>
  <si>
    <t>42010</t>
  </si>
  <si>
    <t>Fondo Complementario de Financiación.</t>
  </si>
  <si>
    <t>42020</t>
  </si>
  <si>
    <t>LIQUID.FONDO COMPL.FINANC.EJERCICIOS ANTERIORES</t>
  </si>
  <si>
    <t>42021</t>
  </si>
  <si>
    <t>BONIFICACION PVP PRODUCTOS ENERGETICOS RD LEY 6/2022</t>
  </si>
  <si>
    <t>42090</t>
  </si>
  <si>
    <t>Subvención para el transporte público</t>
  </si>
  <si>
    <t>42092</t>
  </si>
  <si>
    <t>Mº DE IGUALDAD.- PACTO DE ESTADO CONTRA VIOLENCIA DE GÉNERO</t>
  </si>
  <si>
    <t>42093</t>
  </si>
  <si>
    <t>Subvención Mº Sanidad. Juntas Arbitrales de Consumo</t>
  </si>
  <si>
    <t>42094</t>
  </si>
  <si>
    <t>MINIST.TRANSP.MOVILIDAD Y AGENDA URBANA. SUBV.AGENDA URBANA</t>
  </si>
  <si>
    <t>42096</t>
  </si>
  <si>
    <t>SUBV.CONTRATACION AGENTE LOCAL DE INNOVACION AÑO 2022</t>
  </si>
  <si>
    <t>42191</t>
  </si>
  <si>
    <t>INE.- Actualización Censo Electoral</t>
  </si>
  <si>
    <t>42200</t>
  </si>
  <si>
    <t>De fundaciones estatales.FUNDAC., PLURALISMO Y CONVIVENCIA</t>
  </si>
  <si>
    <t>45001</t>
  </si>
  <si>
    <t>JCYL.- SAD - ATENCIÓN A MENORES Y FAMILIAS CON CARGAS (A.M.)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</si>
  <si>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</si>
  <si>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</si>
  <si>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</si>
  <si>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</si>
  <si>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</si>
  <si>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</si>
  <si>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</si>
  <si>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</si>
  <si>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</si>
  <si>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</si>
  <si>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</si>
  <si>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</si>
  <si>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</si>
  <si>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</si>
  <si>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</si>
  <si>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</si>
  <si>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</si>
  <si>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</si>
  <si>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</si>
  <si>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</si>
  <si>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</si>
  <si>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</si>
  <si>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</si>
  <si>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</si>
  <si>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</si>
  <si>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</si>
  <si>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</si>
  <si>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JCYL- Igualdad de oportunidades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</si>
  <si>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</si>
  <si>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</si>
  <si>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</si>
  <si>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</si>
  <si>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</si>
  <si>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</si>
  <si>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</si>
  <si>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</si>
  <si>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</si>
  <si>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</si>
  <si>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</si>
  <si>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EXCYL-Contrat.desempl.Percep.R.G.de Ciudadanía</t>
  </si>
  <si>
    <t>45155</t>
  </si>
  <si>
    <t>ECYL. Programa mixto: parques y jardines II</t>
  </si>
  <si>
    <t>45156</t>
  </si>
  <si>
    <t>ECYL: programa mixto Valladolid Cuida IV</t>
  </si>
  <si>
    <t>45157</t>
  </si>
  <si>
    <t>ECYL: programa mixto Pintura III</t>
  </si>
  <si>
    <t>45159</t>
  </si>
  <si>
    <t>SUBV. ECYL.-COVEL-2020</t>
  </si>
  <si>
    <t>45160</t>
  </si>
  <si>
    <t>ECYL.- CONTRAT.AGENTES DE IGUALDAD DE OPORTUNIDADES</t>
  </si>
  <si>
    <t>45161</t>
  </si>
  <si>
    <t>ECYL. Programa mixto: parques y jardines III</t>
  </si>
  <si>
    <t>45162</t>
  </si>
  <si>
    <t>ECYL: programa mixto Valladolid Cuida V</t>
  </si>
  <si>
    <t>45163</t>
  </si>
  <si>
    <t>ECYL: programa mixto Pintura IV</t>
  </si>
  <si>
    <t>46301</t>
  </si>
  <si>
    <t>APORTACION FUNCIONES INTERVENTOR MANCOMUNIDAD</t>
  </si>
  <si>
    <t>46607</t>
  </si>
  <si>
    <t>FEMP.- PROGRAMA EDUCACIÓN SALUD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</si>
  <si>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</si>
  <si>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</si>
  <si>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</si>
  <si>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</si>
  <si>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</si>
  <si>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</si>
  <si>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</si>
  <si>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</si>
  <si>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</si>
  <si>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</si>
  <si>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49115</t>
  </si>
  <si>
    <t>Subvención CENCYL-Ciudades Verdes</t>
  </si>
  <si>
    <t>49117</t>
  </si>
  <si>
    <t>Subvención CIRCULAR LABS</t>
  </si>
  <si>
    <t>49703</t>
  </si>
  <si>
    <t>Proyecto URBAN GREEN UP</t>
  </si>
  <si>
    <t>49750</t>
  </si>
  <si>
    <t>Otras transf. Unión Europea. Fdos. MRR (Mº T.M.y Agenda Urb)</t>
  </si>
  <si>
    <t>49751</t>
  </si>
  <si>
    <t>Otras transf.Unión Europea. Fdos. MRR (Mº I., Comercio y T.)</t>
  </si>
  <si>
    <t>49752</t>
  </si>
  <si>
    <t>Otras transf. UE Fdos. MRR.- Mº Trabajo y Economía Social</t>
  </si>
  <si>
    <t>52000</t>
  </si>
  <si>
    <t>Intereses de cuentas corrientes</t>
  </si>
  <si>
    <t>52010</t>
  </si>
  <si>
    <t>Rendimientos financieros Sector 16 Santos Pilarica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</si>
  <si>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</si>
  <si>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</si>
  <si>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</si>
  <si>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</si>
  <si>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</si>
  <si>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</si>
  <si>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</si>
  <si>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</si>
  <si>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549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</si>
  <si>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</si>
  <si>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</si>
  <si>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</si>
  <si>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</si>
  <si>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</si>
  <si>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</si>
  <si>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</si>
  <si>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</si>
  <si>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</si>
  <si>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</si>
  <si>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</si>
  <si>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</si>
  <si>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</si>
  <si>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60302</t>
  </si>
  <si>
    <t>P.P. SECTOR 37</t>
  </si>
  <si>
    <t>60303</t>
  </si>
  <si>
    <t>P.P. SECTOR 16 SANTOS PILARICA</t>
  </si>
  <si>
    <t>60900</t>
  </si>
  <si>
    <t>Otros terrenos.</t>
  </si>
  <si>
    <t>68000</t>
  </si>
  <si>
    <t>REINTEGRO EJERCICIOS CERRADOS</t>
  </si>
  <si>
    <t>68001</t>
  </si>
  <si>
    <t>REINTEGRO EJERCICIOS CERRADOS SECTOR 44 INDUSTRIAL JALON</t>
  </si>
  <si>
    <t>72300</t>
  </si>
  <si>
    <t>Transf. de capital de sociedades mercantiles estatale</t>
  </si>
  <si>
    <t>75002</t>
  </si>
  <si>
    <t>JCYL- Fondos Transform. Digital Servicios Sociales</t>
  </si>
  <si>
    <t>75063</t>
  </si>
  <si>
    <t>JUNTA CYL. PLAN VIVIENDAS AVENIDA DE BURGOS</t>
  </si>
  <si>
    <t>77000</t>
  </si>
  <si>
    <t>Aportaciones empresas Asociación Amigos Catedral</t>
  </si>
  <si>
    <t>79703</t>
  </si>
  <si>
    <t>79709</t>
  </si>
  <si>
    <t>79710</t>
  </si>
  <si>
    <t>79750</t>
  </si>
  <si>
    <t>79751</t>
  </si>
  <si>
    <t>79752</t>
  </si>
  <si>
    <t>79753</t>
  </si>
  <si>
    <t>79754</t>
  </si>
  <si>
    <t>Otras Transf. UE Fdos. MRR. Área de Movilidad</t>
  </si>
  <si>
    <t>79755</t>
  </si>
  <si>
    <t>Transf. UE. Fdos. MRR: Ciudades Conectadas Mº T., Movilidad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</si>
  <si>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</si>
  <si>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</si>
  <si>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</si>
  <si>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</si>
  <si>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</si>
  <si>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</si>
  <si>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</si>
  <si>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</si>
  <si>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</si>
  <si>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REINTG.DE OBRAS POR CUENTA DE PARTICULARES</t>
  </si>
  <si>
    <t>83101</t>
  </si>
  <si>
    <t>Reintegros de préstamos al personal</t>
  </si>
  <si>
    <t>83103</t>
  </si>
  <si>
    <t>REINTG.ANTC.GASTOS ASOC.IND.MERCADO DEL VAL</t>
  </si>
  <si>
    <t>87000</t>
  </si>
  <si>
    <t>Para gastos generales.</t>
  </si>
  <si>
    <t>87010</t>
  </si>
  <si>
    <t>Para gastos con financiación afectada.</t>
  </si>
  <si>
    <t>91300</t>
  </si>
  <si>
    <t>Préstam recibidos a l/p de entes de fuera del sector público</t>
  </si>
  <si>
    <t>45035</t>
  </si>
  <si>
    <t>JCYL.- SUBV.ESCOLARIZ.GRATUITA EDUC.INFANTIL 2022-2023</t>
  </si>
  <si>
    <t>45080</t>
  </si>
  <si>
    <t>JCYL.- AYUDAS PARA REACTIVAR EL COMERCIO MINORISTA</t>
  </si>
  <si>
    <t>49710</t>
  </si>
  <si>
    <t>FONDOS UE URBANE HORIZONTE EUROPA</t>
  </si>
  <si>
    <t>49116</t>
  </si>
  <si>
    <t>Subvención INDNATUR. FDOS. INTERREG</t>
  </si>
  <si>
    <t>79116</t>
  </si>
  <si>
    <t>Subvención INDNATUR. FDS.INTERREG</t>
  </si>
  <si>
    <t>Otras transf. UE Fdos. MRR  (JCYL) Serv. Sociales</t>
  </si>
  <si>
    <t>Otras transf.UE. Fdos. MRR (Mº I., Comercio y T.)  Mercados</t>
  </si>
  <si>
    <t>Transf. UE. Fds. MRR:  Área de Medio Ambiente</t>
  </si>
  <si>
    <t>Transf. UE. Fondos MRR. Mº Polít.Terr. Área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</si>
</sst>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NOVIEMBRE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8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44895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8320907.4699999997</v>
      </c>
      <c r="J6" s="17">
        <f>IF(H6=0," ",I6/H6)</f>
        <v>0.91014376624981808</v>
      </c>
      <c r="K6" s="28">
        <v>7598263.2400000002</v>
      </c>
      <c r="L6" s="28">
        <v>39223.440000000002</v>
      </c>
      <c r="M6" s="28">
        <v>7559039.7999999998</v>
      </c>
      <c r="N6" s="17">
        <f>IF(I6=0," ",M6/I6)</f>
        <v>0.90843935318992319</v>
      </c>
      <c r="O6" s="28">
        <v>761867.67</v>
      </c>
      <c r="P6" s="18">
        <f t="shared" ref="P6:P86" si="0">I6-H6</f>
        <v>-821502.53000000026</v>
      </c>
    </row>
    <row r="7" spans="1:16" x14ac:dyDescent="0.2">
      <c r="A7" s="26" t="s">
        <v>25</v>
      </c>
      <c r="B7" s="13" t="str">
        <f t="shared" ref="B7:B23" si="1">LEFT(A7,1)</f>
        <v>1</v>
      </c>
      <c r="C7" s="13" t="str">
        <f t="shared" ref="C7:C23" si="2">LEFT(A7,2)</f>
        <v>11</v>
      </c>
      <c r="D7" s="13" t="str">
        <f t="shared" ref="D7:D23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321523.82</v>
      </c>
      <c r="J7" s="17">
        <f t="shared" ref="J7:J25" si="4">IF(H7=0," ",I7/H7)</f>
        <v>0.97431460606060605</v>
      </c>
      <c r="K7" s="28">
        <v>271474.42</v>
      </c>
      <c r="L7" s="28">
        <v>0.28000000000000003</v>
      </c>
      <c r="M7" s="28">
        <v>271474.14</v>
      </c>
      <c r="N7" s="17">
        <f t="shared" ref="N7:N26" si="5">IF(I7=0," ",M7/I7)</f>
        <v>0.84433601218099485</v>
      </c>
      <c r="O7" s="28">
        <v>50049.68</v>
      </c>
      <c r="P7" s="18">
        <f t="shared" si="0"/>
        <v>-8476.179999999993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72698554.75</v>
      </c>
      <c r="J8" s="17">
        <f t="shared" si="4"/>
        <v>0.98241290202702702</v>
      </c>
      <c r="K8" s="28">
        <v>65947967.159999996</v>
      </c>
      <c r="L8" s="28">
        <v>126990.48</v>
      </c>
      <c r="M8" s="28">
        <v>65820976.68</v>
      </c>
      <c r="N8" s="17">
        <f t="shared" si="5"/>
        <v>0.90539594502736653</v>
      </c>
      <c r="O8" s="28">
        <v>6877578.0700000003</v>
      </c>
      <c r="P8" s="18">
        <f t="shared" si="0"/>
        <v>-1301445.25</v>
      </c>
    </row>
    <row r="9" spans="1:16" x14ac:dyDescent="0.2">
      <c r="A9" s="26" t="s">
        <v>29</v>
      </c>
      <c r="B9" s="13" t="str">
        <f t="shared" si="1"/>
        <v>1</v>
      </c>
      <c r="C9" s="13" t="str">
        <f t="shared" si="2"/>
        <v>11</v>
      </c>
      <c r="D9" s="13" t="str">
        <f t="shared" si="3"/>
        <v>114</v>
      </c>
      <c r="E9" s="27" t="s">
        <v>30</v>
      </c>
      <c r="F9" s="28">
        <v>0</v>
      </c>
      <c r="G9" s="28">
        <v>0</v>
      </c>
      <c r="H9" s="28">
        <v>0</v>
      </c>
      <c r="I9" s="28">
        <v>22195.03</v>
      </c>
      <c r="J9" s="17" t="str">
        <f t="shared" si="4"/>
        <v xml:space="preserve"> </v>
      </c>
      <c r="K9" s="28">
        <v>0</v>
      </c>
      <c r="L9" s="28">
        <v>0</v>
      </c>
      <c r="M9" s="28">
        <v>0</v>
      </c>
      <c r="N9" s="17">
        <f t="shared" si="5"/>
        <v>0</v>
      </c>
      <c r="O9" s="28">
        <v>22195.03</v>
      </c>
      <c r="P9" s="18">
        <f t="shared" si="0"/>
        <v>22195.03</v>
      </c>
    </row>
    <row r="10" spans="1:16" x14ac:dyDescent="0.2">
      <c r="A10" s="26" t="s">
        <v>31</v>
      </c>
      <c r="B10" s="13" t="str">
        <f t="shared" si="1"/>
        <v>1</v>
      </c>
      <c r="C10" s="13" t="str">
        <f t="shared" si="2"/>
        <v>11</v>
      </c>
      <c r="D10" s="13" t="str">
        <f t="shared" si="3"/>
        <v>115</v>
      </c>
      <c r="E10" s="27" t="s">
        <v>32</v>
      </c>
      <c r="F10" s="28">
        <v>16000000</v>
      </c>
      <c r="G10" s="28">
        <v>0</v>
      </c>
      <c r="H10" s="28">
        <v>16000000</v>
      </c>
      <c r="I10" s="28">
        <v>15444649.810000001</v>
      </c>
      <c r="J10" s="17">
        <f t="shared" si="4"/>
        <v>0.96529061312500009</v>
      </c>
      <c r="K10" s="28">
        <v>13470491.08</v>
      </c>
      <c r="L10" s="28">
        <v>41556.980000000003</v>
      </c>
      <c r="M10" s="28">
        <v>13428934.1</v>
      </c>
      <c r="N10" s="17">
        <f t="shared" si="5"/>
        <v>0.86948776859318111</v>
      </c>
      <c r="O10" s="28">
        <v>2015715.71</v>
      </c>
      <c r="P10" s="18">
        <f t="shared" si="0"/>
        <v>-555350.18999999948</v>
      </c>
    </row>
    <row r="11" spans="1:16" x14ac:dyDescent="0.2">
      <c r="A11" s="26" t="s">
        <v>33</v>
      </c>
      <c r="B11" s="13" t="str">
        <f t="shared" si="1"/>
        <v>1</v>
      </c>
      <c r="C11" s="13" t="str">
        <f t="shared" si="2"/>
        <v>11</v>
      </c>
      <c r="D11" s="13" t="str">
        <f t="shared" si="3"/>
        <v>116</v>
      </c>
      <c r="E11" s="27" t="s">
        <v>34</v>
      </c>
      <c r="F11" s="28">
        <v>0</v>
      </c>
      <c r="G11" s="28">
        <v>0</v>
      </c>
      <c r="H11" s="28">
        <v>0</v>
      </c>
      <c r="I11" s="28">
        <v>18647.55</v>
      </c>
      <c r="J11" s="17" t="str">
        <f t="shared" si="4"/>
        <v xml:space="preserve"> </v>
      </c>
      <c r="K11" s="28">
        <v>3214782.42</v>
      </c>
      <c r="L11" s="28">
        <v>3196134.87</v>
      </c>
      <c r="M11" s="28">
        <v>18647.55</v>
      </c>
      <c r="N11" s="17">
        <f t="shared" si="5"/>
        <v>1</v>
      </c>
      <c r="O11" s="28">
        <v>0</v>
      </c>
      <c r="P11" s="18">
        <f t="shared" si="0"/>
        <v>18647.55</v>
      </c>
    </row>
    <row r="12" spans="1:16" x14ac:dyDescent="0.2">
      <c r="A12" s="26" t="s">
        <v>35</v>
      </c>
      <c r="B12" s="13" t="str">
        <f t="shared" si="1"/>
        <v>1</v>
      </c>
      <c r="C12" s="13" t="str">
        <f t="shared" si="2"/>
        <v>13</v>
      </c>
      <c r="D12" s="13" t="str">
        <f t="shared" si="3"/>
        <v>130</v>
      </c>
      <c r="E12" s="27" t="s">
        <v>36</v>
      </c>
      <c r="F12" s="28">
        <v>11700000</v>
      </c>
      <c r="G12" s="28">
        <v>0</v>
      </c>
      <c r="H12" s="28">
        <v>11700000</v>
      </c>
      <c r="I12" s="28">
        <v>11411738.07</v>
      </c>
      <c r="J12" s="17">
        <f t="shared" si="4"/>
        <v>0.97536222820512819</v>
      </c>
      <c r="K12" s="28">
        <v>2214717.41</v>
      </c>
      <c r="L12" s="28">
        <v>417903.63</v>
      </c>
      <c r="M12" s="28">
        <v>1796813.78</v>
      </c>
      <c r="N12" s="17">
        <f t="shared" si="5"/>
        <v>0.15745312142447376</v>
      </c>
      <c r="O12" s="28">
        <v>9614924.2899999991</v>
      </c>
      <c r="P12" s="18">
        <f t="shared" si="0"/>
        <v>-288261.9299999997</v>
      </c>
    </row>
    <row r="13" spans="1:16" x14ac:dyDescent="0.2">
      <c r="A13" s="26" t="s">
        <v>37</v>
      </c>
      <c r="B13" s="13" t="str">
        <f t="shared" si="1"/>
        <v>2</v>
      </c>
      <c r="C13" s="13" t="str">
        <f t="shared" si="2"/>
        <v>21</v>
      </c>
      <c r="D13" s="13" t="str">
        <f t="shared" si="3"/>
        <v>210</v>
      </c>
      <c r="E13" s="27" t="s">
        <v>38</v>
      </c>
      <c r="F13" s="28">
        <v>6789590</v>
      </c>
      <c r="G13" s="28">
        <v>0</v>
      </c>
      <c r="H13" s="28">
        <v>6789590</v>
      </c>
      <c r="I13" s="28">
        <v>5545716.2599999998</v>
      </c>
      <c r="J13" s="17">
        <f t="shared" si="4"/>
        <v>0.81679692882780841</v>
      </c>
      <c r="K13" s="28">
        <v>5091879.96</v>
      </c>
      <c r="L13" s="28">
        <v>111928.14</v>
      </c>
      <c r="M13" s="28">
        <v>4979951.82</v>
      </c>
      <c r="N13" s="17">
        <f t="shared" si="5"/>
        <v>0.89798171895653389</v>
      </c>
      <c r="O13" s="28">
        <v>565764.43999999994</v>
      </c>
      <c r="P13" s="18">
        <f t="shared" si="0"/>
        <v>-1243873.7400000002</v>
      </c>
    </row>
    <row r="14" spans="1:16" x14ac:dyDescent="0.2">
      <c r="A14" s="26" t="s">
        <v>39</v>
      </c>
      <c r="B14" s="13" t="str">
        <f t="shared" si="1"/>
        <v>2</v>
      </c>
      <c r="C14" s="13" t="str">
        <f t="shared" si="2"/>
        <v>22</v>
      </c>
      <c r="D14" s="13" t="str">
        <f t="shared" si="3"/>
        <v>220</v>
      </c>
      <c r="E14" s="27" t="s">
        <v>40</v>
      </c>
      <c r="F14" s="28">
        <v>90200</v>
      </c>
      <c r="G14" s="28">
        <v>0</v>
      </c>
      <c r="H14" s="28">
        <v>90200</v>
      </c>
      <c r="I14" s="28">
        <v>74808.210000000006</v>
      </c>
      <c r="J14" s="17">
        <f t="shared" si="4"/>
        <v>0.82935931263858098</v>
      </c>
      <c r="K14" s="28">
        <v>67647.42</v>
      </c>
      <c r="L14" s="28">
        <v>355.59</v>
      </c>
      <c r="M14" s="28">
        <v>67291.83</v>
      </c>
      <c r="N14" s="17">
        <f t="shared" si="5"/>
        <v>0.89952466447198776</v>
      </c>
      <c r="O14" s="28">
        <v>7516.38</v>
      </c>
      <c r="P14" s="18">
        <f t="shared" si="0"/>
        <v>-15391.789999999994</v>
      </c>
    </row>
    <row r="15" spans="1:16" x14ac:dyDescent="0.2">
      <c r="A15" s="26" t="s">
        <v>41</v>
      </c>
      <c r="B15" s="13" t="str">
        <f t="shared" si="1"/>
        <v>2</v>
      </c>
      <c r="C15" s="13" t="str">
        <f t="shared" si="2"/>
        <v>22</v>
      </c>
      <c r="D15" s="13" t="str">
        <f t="shared" si="3"/>
        <v>220</v>
      </c>
      <c r="E15" s="27" t="s">
        <v>42</v>
      </c>
      <c r="F15" s="28">
        <v>34110</v>
      </c>
      <c r="G15" s="28">
        <v>0</v>
      </c>
      <c r="H15" s="28">
        <v>34110</v>
      </c>
      <c r="I15" s="28">
        <v>28423.5</v>
      </c>
      <c r="J15" s="17">
        <f t="shared" si="4"/>
        <v>0.83328935795954262</v>
      </c>
      <c r="K15" s="28">
        <v>25581.15</v>
      </c>
      <c r="L15" s="28">
        <v>0</v>
      </c>
      <c r="M15" s="28">
        <v>25581.15</v>
      </c>
      <c r="N15" s="17">
        <f t="shared" si="5"/>
        <v>0.9</v>
      </c>
      <c r="O15" s="28">
        <v>2842.35</v>
      </c>
      <c r="P15" s="18">
        <f t="shared" si="0"/>
        <v>-5686.5</v>
      </c>
    </row>
    <row r="16" spans="1:16" x14ac:dyDescent="0.2">
      <c r="A16" s="26" t="s">
        <v>43</v>
      </c>
      <c r="B16" s="13" t="str">
        <f t="shared" si="1"/>
        <v>2</v>
      </c>
      <c r="C16" s="13" t="str">
        <f t="shared" si="2"/>
        <v>22</v>
      </c>
      <c r="D16" s="13" t="str">
        <f t="shared" si="3"/>
        <v>220</v>
      </c>
      <c r="E16" s="27" t="s">
        <v>44</v>
      </c>
      <c r="F16" s="28">
        <v>571330</v>
      </c>
      <c r="G16" s="28">
        <v>0</v>
      </c>
      <c r="H16" s="28">
        <v>571330</v>
      </c>
      <c r="I16" s="28">
        <v>476110.3</v>
      </c>
      <c r="J16" s="17">
        <f t="shared" si="4"/>
        <v>0.83333677559378994</v>
      </c>
      <c r="K16" s="28">
        <v>428499.27</v>
      </c>
      <c r="L16" s="28">
        <v>0</v>
      </c>
      <c r="M16" s="28">
        <v>428499.27</v>
      </c>
      <c r="N16" s="17">
        <f t="shared" si="5"/>
        <v>0.9</v>
      </c>
      <c r="O16" s="28">
        <v>47611.03</v>
      </c>
      <c r="P16" s="18">
        <f t="shared" si="0"/>
        <v>-95219.700000000012</v>
      </c>
    </row>
    <row r="17" spans="1:16" x14ac:dyDescent="0.2">
      <c r="A17" s="26" t="s">
        <v>45</v>
      </c>
      <c r="B17" s="13" t="str">
        <f t="shared" si="1"/>
        <v>2</v>
      </c>
      <c r="C17" s="13" t="str">
        <f t="shared" si="2"/>
        <v>22</v>
      </c>
      <c r="D17" s="13" t="str">
        <f t="shared" si="3"/>
        <v>220</v>
      </c>
      <c r="E17" s="27" t="s">
        <v>46</v>
      </c>
      <c r="F17" s="28">
        <v>1713520</v>
      </c>
      <c r="G17" s="28">
        <v>0</v>
      </c>
      <c r="H17" s="28">
        <v>1713520</v>
      </c>
      <c r="I17" s="28">
        <v>1425439.22</v>
      </c>
      <c r="J17" s="17">
        <f t="shared" si="4"/>
        <v>0.83187778374340537</v>
      </c>
      <c r="K17" s="28">
        <v>1285058.97</v>
      </c>
      <c r="L17" s="28">
        <v>2404.08</v>
      </c>
      <c r="M17" s="28">
        <v>1282654.8899999999</v>
      </c>
      <c r="N17" s="17">
        <f t="shared" si="5"/>
        <v>0.89983134461531089</v>
      </c>
      <c r="O17" s="28">
        <v>142784.32999999999</v>
      </c>
      <c r="P17" s="18">
        <f t="shared" si="0"/>
        <v>-288080.78000000003</v>
      </c>
    </row>
    <row r="18" spans="1:16" x14ac:dyDescent="0.2">
      <c r="A18" s="26" t="s">
        <v>47</v>
      </c>
      <c r="B18" s="13" t="str">
        <f t="shared" si="1"/>
        <v>2</v>
      </c>
      <c r="C18" s="13" t="str">
        <f t="shared" si="2"/>
        <v>22</v>
      </c>
      <c r="D18" s="13" t="str">
        <f t="shared" si="3"/>
        <v>220</v>
      </c>
      <c r="E18" s="27" t="s">
        <v>48</v>
      </c>
      <c r="F18" s="28">
        <v>2120</v>
      </c>
      <c r="G18" s="28">
        <v>0</v>
      </c>
      <c r="H18" s="28">
        <v>2120</v>
      </c>
      <c r="I18" s="28">
        <v>1768.3</v>
      </c>
      <c r="J18" s="17">
        <f t="shared" si="4"/>
        <v>0.83410377358490562</v>
      </c>
      <c r="K18" s="28">
        <v>1591.47</v>
      </c>
      <c r="L18" s="28">
        <v>0</v>
      </c>
      <c r="M18" s="28">
        <v>1591.47</v>
      </c>
      <c r="N18" s="17">
        <f t="shared" si="5"/>
        <v>0.9</v>
      </c>
      <c r="O18" s="28">
        <v>176.83</v>
      </c>
      <c r="P18" s="18">
        <f t="shared" si="0"/>
        <v>-351.70000000000005</v>
      </c>
    </row>
    <row r="19" spans="1:16" x14ac:dyDescent="0.2">
      <c r="A19" s="26" t="s">
        <v>49</v>
      </c>
      <c r="B19" s="13" t="str">
        <f t="shared" si="1"/>
        <v>2</v>
      </c>
      <c r="C19" s="13" t="str">
        <f t="shared" si="2"/>
        <v>29</v>
      </c>
      <c r="D19" s="13" t="str">
        <f t="shared" si="3"/>
        <v>290</v>
      </c>
      <c r="E19" s="27" t="s">
        <v>50</v>
      </c>
      <c r="F19" s="28">
        <v>5000000</v>
      </c>
      <c r="G19" s="28">
        <v>0</v>
      </c>
      <c r="H19" s="28">
        <v>5000000</v>
      </c>
      <c r="I19" s="28">
        <v>5868711.0300000003</v>
      </c>
      <c r="J19" s="17">
        <f t="shared" si="4"/>
        <v>1.173742206</v>
      </c>
      <c r="K19" s="28">
        <v>5804121.4800000004</v>
      </c>
      <c r="L19" s="28">
        <v>1580673.22</v>
      </c>
      <c r="M19" s="28">
        <v>4223448.26</v>
      </c>
      <c r="N19" s="17">
        <f t="shared" si="5"/>
        <v>0.71965517443444471</v>
      </c>
      <c r="O19" s="28">
        <v>1645262.77</v>
      </c>
      <c r="P19" s="18">
        <f t="shared" si="0"/>
        <v>868711.03000000026</v>
      </c>
    </row>
    <row r="20" spans="1:16" x14ac:dyDescent="0.2">
      <c r="A20" s="26" t="s">
        <v>51</v>
      </c>
      <c r="B20" s="13" t="str">
        <f t="shared" si="1"/>
        <v>3</v>
      </c>
      <c r="C20" s="13" t="str">
        <f t="shared" si="2"/>
        <v>31</v>
      </c>
      <c r="D20" s="13" t="str">
        <f t="shared" si="3"/>
        <v>319</v>
      </c>
      <c r="E20" s="27" t="s">
        <v>52</v>
      </c>
      <c r="F20" s="28">
        <v>40000</v>
      </c>
      <c r="G20" s="28">
        <v>0</v>
      </c>
      <c r="H20" s="28">
        <v>40000</v>
      </c>
      <c r="I20" s="28">
        <v>16119.75</v>
      </c>
      <c r="J20" s="17">
        <f t="shared" si="4"/>
        <v>0.40299374999999998</v>
      </c>
      <c r="K20" s="28">
        <v>11046.78</v>
      </c>
      <c r="L20" s="28">
        <v>0.51</v>
      </c>
      <c r="M20" s="28">
        <v>11046.27</v>
      </c>
      <c r="N20" s="17">
        <f t="shared" si="5"/>
        <v>0.68526310891918296</v>
      </c>
      <c r="O20" s="28">
        <v>5073.4799999999996</v>
      </c>
      <c r="P20" s="18">
        <f t="shared" si="0"/>
        <v>-23880.25</v>
      </c>
    </row>
    <row r="21" spans="1:16" x14ac:dyDescent="0.2">
      <c r="A21" s="26" t="s">
        <v>53</v>
      </c>
      <c r="B21" s="13" t="str">
        <f t="shared" si="1"/>
        <v>3</v>
      </c>
      <c r="C21" s="13" t="str">
        <f t="shared" si="2"/>
        <v>32</v>
      </c>
      <c r="D21" s="13" t="str">
        <f t="shared" si="3"/>
        <v>321</v>
      </c>
      <c r="E21" s="27" t="s">
        <v>54</v>
      </c>
      <c r="F21" s="28">
        <v>3000000</v>
      </c>
      <c r="G21" s="28">
        <v>0</v>
      </c>
      <c r="H21" s="28">
        <v>3000000</v>
      </c>
      <c r="I21" s="28">
        <v>4349557.45</v>
      </c>
      <c r="J21" s="17">
        <f t="shared" si="4"/>
        <v>1.4498524833333335</v>
      </c>
      <c r="K21" s="28">
        <v>3964627.19</v>
      </c>
      <c r="L21" s="28">
        <v>20164.509999999998</v>
      </c>
      <c r="M21" s="28">
        <v>3944462.68</v>
      </c>
      <c r="N21" s="17">
        <f t="shared" si="5"/>
        <v>0.9068652903986818</v>
      </c>
      <c r="O21" s="28">
        <v>405094.77</v>
      </c>
      <c r="P21" s="18">
        <f t="shared" si="0"/>
        <v>1349557.4500000002</v>
      </c>
    </row>
    <row r="22" spans="1:16" x14ac:dyDescent="0.2">
      <c r="A22" s="26" t="s">
        <v>55</v>
      </c>
      <c r="B22" s="13" t="str">
        <f t="shared" si="1"/>
        <v>3</v>
      </c>
      <c r="C22" s="13" t="str">
        <f t="shared" si="2"/>
        <v>32</v>
      </c>
      <c r="D22" s="13" t="str">
        <f t="shared" si="3"/>
        <v>323</v>
      </c>
      <c r="E22" s="27" t="s">
        <v>56</v>
      </c>
      <c r="F22" s="28">
        <v>170000</v>
      </c>
      <c r="G22" s="28">
        <v>0</v>
      </c>
      <c r="H22" s="28">
        <v>170000</v>
      </c>
      <c r="I22" s="28">
        <v>162515.32999999999</v>
      </c>
      <c r="J22" s="17">
        <f t="shared" si="4"/>
        <v>0.95597252941176458</v>
      </c>
      <c r="K22" s="28">
        <v>173672.38</v>
      </c>
      <c r="L22" s="28">
        <v>11444.4</v>
      </c>
      <c r="M22" s="28">
        <v>162227.98000000001</v>
      </c>
      <c r="N22" s="17">
        <f t="shared" si="5"/>
        <v>0.99823185911138368</v>
      </c>
      <c r="O22" s="28">
        <v>287.35000000000002</v>
      </c>
      <c r="P22" s="18">
        <f t="shared" si="0"/>
        <v>-7484.6700000000128</v>
      </c>
    </row>
    <row r="23" spans="1:16" x14ac:dyDescent="0.2">
      <c r="A23" s="26" t="s">
        <v>57</v>
      </c>
      <c r="B23" s="13" t="str">
        <f t="shared" si="1"/>
        <v>3</v>
      </c>
      <c r="C23" s="13" t="str">
        <f t="shared" si="2"/>
        <v>32</v>
      </c>
      <c r="D23" s="13" t="str">
        <f t="shared" si="3"/>
        <v>325</v>
      </c>
      <c r="E23" s="27" t="s">
        <v>58</v>
      </c>
      <c r="F23" s="28">
        <v>120000</v>
      </c>
      <c r="G23" s="28">
        <v>0</v>
      </c>
      <c r="H23" s="28">
        <v>120000</v>
      </c>
      <c r="I23" s="28">
        <v>124710.77</v>
      </c>
      <c r="J23" s="17">
        <f t="shared" si="4"/>
        <v>1.0392564166666667</v>
      </c>
      <c r="K23" s="28">
        <v>108650.23</v>
      </c>
      <c r="L23" s="28">
        <v>590.38</v>
      </c>
      <c r="M23" s="28">
        <v>108059.85</v>
      </c>
      <c r="N23" s="17">
        <f t="shared" si="5"/>
        <v>0.86648370465517932</v>
      </c>
      <c r="O23" s="28">
        <v>16650.919999999998</v>
      </c>
      <c r="P23" s="18">
        <f t="shared" si="0"/>
        <v>4710.7700000000041</v>
      </c>
    </row>
    <row r="24" spans="1:16" x14ac:dyDescent="0.2">
      <c r="A24" s="26" t="s">
        <v>59</v>
      </c>
      <c r="B24" s="13" t="str">
        <f t="shared" ref="B24:B42" si="6">LEFT(A24,1)</f>
        <v>3</v>
      </c>
      <c r="C24" s="13" t="str">
        <f t="shared" ref="C24:C42" si="7">LEFT(A24,2)</f>
        <v>32</v>
      </c>
      <c r="D24" s="13" t="str">
        <f t="shared" ref="D24:D42" si="8">LEFT(A24,3)</f>
        <v>326</v>
      </c>
      <c r="E24" s="27" t="s">
        <v>60</v>
      </c>
      <c r="F24" s="28">
        <v>280000</v>
      </c>
      <c r="G24" s="28">
        <v>0</v>
      </c>
      <c r="H24" s="28">
        <v>280000</v>
      </c>
      <c r="I24" s="28">
        <v>193231.59</v>
      </c>
      <c r="J24" s="17">
        <f t="shared" si="4"/>
        <v>0.69011282142857144</v>
      </c>
      <c r="K24" s="28">
        <v>194155.18</v>
      </c>
      <c r="L24" s="28">
        <v>1368.37</v>
      </c>
      <c r="M24" s="28">
        <v>192786.81</v>
      </c>
      <c r="N24" s="17">
        <f t="shared" si="5"/>
        <v>0.9976982024523009</v>
      </c>
      <c r="O24" s="28">
        <v>444.78</v>
      </c>
      <c r="P24" s="18">
        <f t="shared" si="0"/>
        <v>-86768.41</v>
      </c>
    </row>
    <row r="25" spans="1:16" x14ac:dyDescent="0.2">
      <c r="A25" s="26" t="s">
        <v>61</v>
      </c>
      <c r="B25" s="13" t="str">
        <f t="shared" si="6"/>
        <v>3</v>
      </c>
      <c r="C25" s="13" t="str">
        <f t="shared" si="7"/>
        <v>32</v>
      </c>
      <c r="D25" s="13" t="str">
        <f t="shared" si="8"/>
        <v>329</v>
      </c>
      <c r="E25" s="27" t="s">
        <v>62</v>
      </c>
      <c r="F25" s="28">
        <v>5000</v>
      </c>
      <c r="G25" s="28">
        <v>0</v>
      </c>
      <c r="H25" s="28">
        <v>5000</v>
      </c>
      <c r="I25" s="28">
        <v>11025.05</v>
      </c>
      <c r="J25" s="17">
        <f t="shared" si="4"/>
        <v>2.2050099999999997</v>
      </c>
      <c r="K25" s="28">
        <v>11025.05</v>
      </c>
      <c r="L25" s="28">
        <v>0</v>
      </c>
      <c r="M25" s="28">
        <v>11025.05</v>
      </c>
      <c r="N25" s="17">
        <f t="shared" si="5"/>
        <v>1</v>
      </c>
      <c r="O25" s="28">
        <v>0</v>
      </c>
      <c r="P25" s="18">
        <f t="shared" si="0"/>
        <v>6025.0499999999993</v>
      </c>
    </row>
    <row r="26" spans="1:16" x14ac:dyDescent="0.2">
      <c r="A26" s="26" t="s">
        <v>63</v>
      </c>
      <c r="B26" s="13" t="str">
        <f t="shared" ref="B26:B31" si="9">LEFT(A26,1)</f>
        <v>3</v>
      </c>
      <c r="C26" s="13" t="str">
        <f t="shared" ref="C26:C31" si="10">LEFT(A26,2)</f>
        <v>32</v>
      </c>
      <c r="D26" s="13" t="str">
        <f t="shared" ref="D26:D31" si="11">LEFT(A26,3)</f>
        <v>329</v>
      </c>
      <c r="E26" s="27" t="s">
        <v>64</v>
      </c>
      <c r="F26" s="28">
        <v>150000</v>
      </c>
      <c r="G26" s="28">
        <v>0</v>
      </c>
      <c r="H26" s="28">
        <v>150000</v>
      </c>
      <c r="I26" s="28">
        <v>117157.25</v>
      </c>
      <c r="J26" s="17">
        <f t="shared" ref="J26:J87" si="12">IF(H26=0," ",I26/H26)</f>
        <v>0.78104833333333334</v>
      </c>
      <c r="K26" s="28">
        <v>122302.36</v>
      </c>
      <c r="L26" s="28">
        <v>9864.59</v>
      </c>
      <c r="M26" s="28">
        <v>112437.77</v>
      </c>
      <c r="N26" s="17">
        <f t="shared" si="5"/>
        <v>0.95971670553892319</v>
      </c>
      <c r="O26" s="28">
        <v>4719.4799999999996</v>
      </c>
      <c r="P26" s="18">
        <f t="shared" si="0"/>
        <v>-32842.75</v>
      </c>
    </row>
    <row r="27" spans="1:16" x14ac:dyDescent="0.2">
      <c r="A27" s="26" t="s">
        <v>65</v>
      </c>
      <c r="B27" s="13" t="str">
        <f t="shared" si="9"/>
        <v>3</v>
      </c>
      <c r="C27" s="13" t="str">
        <f t="shared" si="10"/>
        <v>32</v>
      </c>
      <c r="D27" s="13" t="str">
        <f t="shared" si="11"/>
        <v>329</v>
      </c>
      <c r="E27" s="27" t="s">
        <v>66</v>
      </c>
      <c r="F27" s="28">
        <v>12790</v>
      </c>
      <c r="G27" s="28">
        <v>0</v>
      </c>
      <c r="H27" s="28">
        <v>12790</v>
      </c>
      <c r="I27" s="28">
        <v>14081.87</v>
      </c>
      <c r="J27" s="17">
        <f t="shared" si="12"/>
        <v>1.1010062548866302</v>
      </c>
      <c r="K27" s="28">
        <v>10220.91</v>
      </c>
      <c r="L27" s="28">
        <v>0</v>
      </c>
      <c r="M27" s="28">
        <v>10220.91</v>
      </c>
      <c r="N27" s="17">
        <f t="shared" ref="N27:N87" si="13">IF(I27=0," ",M27/I27)</f>
        <v>0.72582050537322096</v>
      </c>
      <c r="O27" s="28">
        <v>3860.96</v>
      </c>
      <c r="P27" s="18">
        <f t="shared" si="0"/>
        <v>1291.8700000000008</v>
      </c>
    </row>
    <row r="28" spans="1:16" x14ac:dyDescent="0.2">
      <c r="A28" s="26" t="s">
        <v>67</v>
      </c>
      <c r="B28" s="13" t="str">
        <f t="shared" si="9"/>
        <v>3</v>
      </c>
      <c r="C28" s="13" t="str">
        <f t="shared" si="10"/>
        <v>32</v>
      </c>
      <c r="D28" s="13" t="str">
        <f t="shared" si="11"/>
        <v>329</v>
      </c>
      <c r="E28" s="27" t="s">
        <v>68</v>
      </c>
      <c r="F28" s="28">
        <v>5000</v>
      </c>
      <c r="G28" s="28">
        <v>0</v>
      </c>
      <c r="H28" s="28">
        <v>5000</v>
      </c>
      <c r="I28" s="28">
        <v>3521.42</v>
      </c>
      <c r="J28" s="17">
        <f t="shared" si="12"/>
        <v>0.70428400000000002</v>
      </c>
      <c r="K28" s="28">
        <v>1477.62</v>
      </c>
      <c r="L28" s="28">
        <v>0.22</v>
      </c>
      <c r="M28" s="28">
        <v>1477.4</v>
      </c>
      <c r="N28" s="17">
        <f t="shared" si="13"/>
        <v>0.41954666015414238</v>
      </c>
      <c r="O28" s="28">
        <v>2044.02</v>
      </c>
      <c r="P28" s="18">
        <f t="shared" si="0"/>
        <v>-1478.58</v>
      </c>
    </row>
    <row r="29" spans="1:16" x14ac:dyDescent="0.2">
      <c r="A29" s="26" t="s">
        <v>69</v>
      </c>
      <c r="B29" s="13" t="str">
        <f t="shared" si="9"/>
        <v>3</v>
      </c>
      <c r="C29" s="13" t="str">
        <f t="shared" si="10"/>
        <v>32</v>
      </c>
      <c r="D29" s="13" t="str">
        <f t="shared" si="11"/>
        <v>329</v>
      </c>
      <c r="E29" s="27" t="s">
        <v>70</v>
      </c>
      <c r="F29" s="28">
        <v>6500</v>
      </c>
      <c r="G29" s="28">
        <v>0</v>
      </c>
      <c r="H29" s="28">
        <v>6500</v>
      </c>
      <c r="I29" s="28">
        <v>11810.69</v>
      </c>
      <c r="J29" s="17">
        <f t="shared" si="12"/>
        <v>1.8170292307692308</v>
      </c>
      <c r="K29" s="28">
        <v>11933.89</v>
      </c>
      <c r="L29" s="28">
        <v>123.2</v>
      </c>
      <c r="M29" s="28">
        <v>11810.69</v>
      </c>
      <c r="N29" s="17">
        <f t="shared" si="13"/>
        <v>1</v>
      </c>
      <c r="O29" s="28">
        <v>0</v>
      </c>
      <c r="P29" s="18">
        <f t="shared" si="0"/>
        <v>5310.6900000000005</v>
      </c>
    </row>
    <row r="30" spans="1:16" x14ac:dyDescent="0.2">
      <c r="A30" s="26" t="s">
        <v>71</v>
      </c>
      <c r="B30" s="13" t="str">
        <f t="shared" si="9"/>
        <v>3</v>
      </c>
      <c r="C30" s="13" t="str">
        <f t="shared" si="10"/>
        <v>33</v>
      </c>
      <c r="D30" s="13" t="str">
        <f t="shared" si="11"/>
        <v>330</v>
      </c>
      <c r="E30" s="27" t="s">
        <v>72</v>
      </c>
      <c r="F30" s="28">
        <v>5000000</v>
      </c>
      <c r="G30" s="28">
        <v>0</v>
      </c>
      <c r="H30" s="28">
        <v>5000000</v>
      </c>
      <c r="I30" s="28">
        <v>3636672.55</v>
      </c>
      <c r="J30" s="17">
        <f t="shared" si="12"/>
        <v>0.72733450999999993</v>
      </c>
      <c r="K30" s="28">
        <v>3637232.55</v>
      </c>
      <c r="L30" s="28">
        <v>560</v>
      </c>
      <c r="M30" s="28">
        <v>3636672.55</v>
      </c>
      <c r="N30" s="17">
        <f t="shared" si="13"/>
        <v>1</v>
      </c>
      <c r="O30" s="28">
        <v>0</v>
      </c>
      <c r="P30" s="18">
        <f t="shared" si="0"/>
        <v>-1363327.4500000002</v>
      </c>
    </row>
    <row r="31" spans="1:16" x14ac:dyDescent="0.2">
      <c r="A31" s="26" t="s">
        <v>73</v>
      </c>
      <c r="B31" s="13" t="str">
        <f t="shared" si="9"/>
        <v>3</v>
      </c>
      <c r="C31" s="13" t="str">
        <f t="shared" si="10"/>
        <v>33</v>
      </c>
      <c r="D31" s="13" t="str">
        <f t="shared" si="11"/>
        <v>331</v>
      </c>
      <c r="E31" s="27" t="s">
        <v>74</v>
      </c>
      <c r="F31" s="28">
        <v>1625000</v>
      </c>
      <c r="G31" s="28">
        <v>0</v>
      </c>
      <c r="H31" s="28">
        <v>1625000</v>
      </c>
      <c r="I31" s="28">
        <v>1681645.41</v>
      </c>
      <c r="J31" s="17">
        <f t="shared" si="12"/>
        <v>1.0348587138461538</v>
      </c>
      <c r="K31" s="28">
        <v>144255.65</v>
      </c>
      <c r="L31" s="28">
        <v>3113.72</v>
      </c>
      <c r="M31" s="28">
        <v>141141.93</v>
      </c>
      <c r="N31" s="17">
        <f t="shared" si="13"/>
        <v>8.3930850796898979E-2</v>
      </c>
      <c r="O31" s="28">
        <v>1540503.48</v>
      </c>
      <c r="P31" s="18">
        <f t="shared" si="0"/>
        <v>56645.409999999916</v>
      </c>
    </row>
    <row r="32" spans="1:16" x14ac:dyDescent="0.2">
      <c r="A32" s="26" t="s">
        <v>75</v>
      </c>
      <c r="B32" s="13" t="str">
        <f t="shared" ref="B32:B41" si="14">LEFT(A32,1)</f>
        <v>3</v>
      </c>
      <c r="C32" s="13" t="str">
        <f t="shared" ref="C32:C41" si="15">LEFT(A32,2)</f>
        <v>33</v>
      </c>
      <c r="D32" s="13" t="str">
        <f t="shared" ref="D32:D41" si="16">LEFT(A32,3)</f>
        <v>334</v>
      </c>
      <c r="E32" s="27" t="s">
        <v>76</v>
      </c>
      <c r="F32" s="28">
        <v>40000</v>
      </c>
      <c r="G32" s="28">
        <v>0</v>
      </c>
      <c r="H32" s="28">
        <v>40000</v>
      </c>
      <c r="I32" s="28">
        <v>26441</v>
      </c>
      <c r="J32" s="17">
        <f t="shared" si="12"/>
        <v>0.66102499999999997</v>
      </c>
      <c r="K32" s="28">
        <v>26816.46</v>
      </c>
      <c r="L32" s="28">
        <v>375.46</v>
      </c>
      <c r="M32" s="28">
        <v>26441</v>
      </c>
      <c r="N32" s="17">
        <f t="shared" si="13"/>
        <v>1</v>
      </c>
      <c r="O32" s="28">
        <v>0</v>
      </c>
      <c r="P32" s="18">
        <f t="shared" si="0"/>
        <v>-13559</v>
      </c>
    </row>
    <row r="33" spans="1:16" x14ac:dyDescent="0.2">
      <c r="A33" s="26" t="s">
        <v>77</v>
      </c>
      <c r="B33" s="13" t="str">
        <f t="shared" si="14"/>
        <v>3</v>
      </c>
      <c r="C33" s="13" t="str">
        <f t="shared" si="15"/>
        <v>33</v>
      </c>
      <c r="D33" s="13" t="str">
        <f t="shared" si="16"/>
        <v>335</v>
      </c>
      <c r="E33" s="27" t="s">
        <v>78</v>
      </c>
      <c r="F33" s="28">
        <v>1150000</v>
      </c>
      <c r="G33" s="28">
        <v>0</v>
      </c>
      <c r="H33" s="28">
        <v>1150000</v>
      </c>
      <c r="I33" s="28">
        <v>660198.74</v>
      </c>
      <c r="J33" s="17">
        <f t="shared" si="12"/>
        <v>0.57408586086956526</v>
      </c>
      <c r="K33" s="28">
        <v>664823.64</v>
      </c>
      <c r="L33" s="28">
        <v>4624.8999999999996</v>
      </c>
      <c r="M33" s="28">
        <v>660198.74</v>
      </c>
      <c r="N33" s="17">
        <f t="shared" si="13"/>
        <v>1</v>
      </c>
      <c r="O33" s="28">
        <v>0</v>
      </c>
      <c r="P33" s="18">
        <f t="shared" si="0"/>
        <v>-489801.26</v>
      </c>
    </row>
    <row r="34" spans="1:16" x14ac:dyDescent="0.2">
      <c r="A34" s="26" t="s">
        <v>79</v>
      </c>
      <c r="B34" s="13" t="str">
        <f t="shared" si="14"/>
        <v>3</v>
      </c>
      <c r="C34" s="13" t="str">
        <f t="shared" si="15"/>
        <v>33</v>
      </c>
      <c r="D34" s="13" t="str">
        <f t="shared" si="16"/>
        <v>335</v>
      </c>
      <c r="E34" s="27" t="s">
        <v>80</v>
      </c>
      <c r="F34" s="28">
        <v>50000</v>
      </c>
      <c r="G34" s="28">
        <v>0</v>
      </c>
      <c r="H34" s="28">
        <v>50000</v>
      </c>
      <c r="I34" s="28">
        <v>43314.51</v>
      </c>
      <c r="J34" s="17">
        <f t="shared" si="12"/>
        <v>0.86629020000000001</v>
      </c>
      <c r="K34" s="28">
        <v>4389.49</v>
      </c>
      <c r="L34" s="28">
        <v>0</v>
      </c>
      <c r="M34" s="28">
        <v>4389.49</v>
      </c>
      <c r="N34" s="17">
        <f t="shared" si="13"/>
        <v>0.10133994358934222</v>
      </c>
      <c r="O34" s="28">
        <v>38925.019999999997</v>
      </c>
      <c r="P34" s="18">
        <f t="shared" si="0"/>
        <v>-6685.489999999998</v>
      </c>
    </row>
    <row r="35" spans="1:16" x14ac:dyDescent="0.2">
      <c r="A35" s="26" t="s">
        <v>81</v>
      </c>
      <c r="B35" s="13" t="str">
        <f t="shared" si="14"/>
        <v>3</v>
      </c>
      <c r="C35" s="13" t="str">
        <f t="shared" si="15"/>
        <v>33</v>
      </c>
      <c r="D35" s="13" t="str">
        <f t="shared" si="16"/>
        <v>335</v>
      </c>
      <c r="E35" s="27" t="s">
        <v>82</v>
      </c>
      <c r="F35" s="28">
        <v>400000</v>
      </c>
      <c r="G35" s="28">
        <v>0</v>
      </c>
      <c r="H35" s="28">
        <v>400000</v>
      </c>
      <c r="I35" s="28">
        <v>233307.91</v>
      </c>
      <c r="J35" s="17">
        <f t="shared" si="12"/>
        <v>0.58326977499999999</v>
      </c>
      <c r="K35" s="28">
        <v>49533.26</v>
      </c>
      <c r="L35" s="28">
        <v>1113.74</v>
      </c>
      <c r="M35" s="28">
        <v>48419.519999999997</v>
      </c>
      <c r="N35" s="17">
        <f t="shared" si="13"/>
        <v>0.20753484097474448</v>
      </c>
      <c r="O35" s="28">
        <v>184888.39</v>
      </c>
      <c r="P35" s="18">
        <f t="shared" si="0"/>
        <v>-166692.09</v>
      </c>
    </row>
    <row r="36" spans="1:16" x14ac:dyDescent="0.2">
      <c r="A36" s="26" t="s">
        <v>83</v>
      </c>
      <c r="B36" s="13" t="str">
        <f t="shared" si="14"/>
        <v>3</v>
      </c>
      <c r="C36" s="13" t="str">
        <f t="shared" si="15"/>
        <v>33</v>
      </c>
      <c r="D36" s="13" t="str">
        <f t="shared" si="16"/>
        <v>335</v>
      </c>
      <c r="E36" s="27" t="s">
        <v>84</v>
      </c>
      <c r="F36" s="28">
        <v>4000000</v>
      </c>
      <c r="G36" s="28">
        <v>0</v>
      </c>
      <c r="H36" s="28">
        <v>4000000</v>
      </c>
      <c r="I36" s="28">
        <v>4382298.12</v>
      </c>
      <c r="J36" s="17">
        <f t="shared" si="12"/>
        <v>1.0955745299999999</v>
      </c>
      <c r="K36" s="28">
        <v>3761170.28</v>
      </c>
      <c r="L36" s="28">
        <v>0</v>
      </c>
      <c r="M36" s="28">
        <v>3761170.28</v>
      </c>
      <c r="N36" s="17">
        <f t="shared" si="13"/>
        <v>0.85826435742349716</v>
      </c>
      <c r="O36" s="28">
        <v>621127.84</v>
      </c>
      <c r="P36" s="18">
        <f t="shared" si="0"/>
        <v>382298.12000000011</v>
      </c>
    </row>
    <row r="37" spans="1:16" x14ac:dyDescent="0.2">
      <c r="A37" s="26" t="s">
        <v>85</v>
      </c>
      <c r="B37" s="13" t="str">
        <f t="shared" si="14"/>
        <v>3</v>
      </c>
      <c r="C37" s="13" t="str">
        <f t="shared" si="15"/>
        <v>33</v>
      </c>
      <c r="D37" s="13" t="str">
        <f t="shared" si="16"/>
        <v>335</v>
      </c>
      <c r="E37" s="27" t="s">
        <v>86</v>
      </c>
      <c r="F37" s="28">
        <v>300000</v>
      </c>
      <c r="G37" s="28">
        <v>0</v>
      </c>
      <c r="H37" s="28">
        <v>300000</v>
      </c>
      <c r="I37" s="28">
        <v>318142.11</v>
      </c>
      <c r="J37" s="17">
        <f t="shared" si="12"/>
        <v>1.0604737</v>
      </c>
      <c r="K37" s="28">
        <v>314472.3</v>
      </c>
      <c r="L37" s="28">
        <v>952.31</v>
      </c>
      <c r="M37" s="28">
        <v>313519.99</v>
      </c>
      <c r="N37" s="17">
        <f t="shared" si="13"/>
        <v>0.98547152403056615</v>
      </c>
      <c r="O37" s="28">
        <v>4622.12</v>
      </c>
      <c r="P37" s="18">
        <f t="shared" si="0"/>
        <v>18142.109999999986</v>
      </c>
    </row>
    <row r="38" spans="1:16" x14ac:dyDescent="0.2">
      <c r="A38" s="26" t="s">
        <v>87</v>
      </c>
      <c r="B38" s="13" t="str">
        <f t="shared" si="14"/>
        <v>3</v>
      </c>
      <c r="C38" s="13" t="str">
        <f t="shared" si="15"/>
        <v>33</v>
      </c>
      <c r="D38" s="13" t="str">
        <f t="shared" si="16"/>
        <v>338</v>
      </c>
      <c r="E38" s="27" t="s">
        <v>88</v>
      </c>
      <c r="F38" s="28">
        <v>750000</v>
      </c>
      <c r="G38" s="28">
        <v>0</v>
      </c>
      <c r="H38" s="28">
        <v>750000</v>
      </c>
      <c r="I38" s="28">
        <v>585090.19999999995</v>
      </c>
      <c r="J38" s="17">
        <f t="shared" si="12"/>
        <v>0.78012026666666656</v>
      </c>
      <c r="K38" s="28">
        <v>585090.19999999995</v>
      </c>
      <c r="L38" s="28">
        <v>0</v>
      </c>
      <c r="M38" s="28">
        <v>585090.19999999995</v>
      </c>
      <c r="N38" s="17">
        <f t="shared" si="13"/>
        <v>1</v>
      </c>
      <c r="O38" s="28">
        <v>0</v>
      </c>
      <c r="P38" s="18">
        <f t="shared" si="0"/>
        <v>-164909.80000000005</v>
      </c>
    </row>
    <row r="39" spans="1:16" x14ac:dyDescent="0.2">
      <c r="A39" s="26" t="s">
        <v>89</v>
      </c>
      <c r="B39" s="13" t="str">
        <f t="shared" si="14"/>
        <v>3</v>
      </c>
      <c r="C39" s="13" t="str">
        <f t="shared" si="15"/>
        <v>34</v>
      </c>
      <c r="D39" s="13" t="str">
        <f t="shared" si="16"/>
        <v>342</v>
      </c>
      <c r="E39" s="27" t="s">
        <v>90</v>
      </c>
      <c r="F39" s="28">
        <v>73800</v>
      </c>
      <c r="G39" s="28">
        <v>0</v>
      </c>
      <c r="H39" s="28">
        <v>73800</v>
      </c>
      <c r="I39" s="28">
        <v>83966</v>
      </c>
      <c r="J39" s="17">
        <f t="shared" si="12"/>
        <v>1.1377506775067752</v>
      </c>
      <c r="K39" s="28">
        <v>84291</v>
      </c>
      <c r="L39" s="28">
        <v>325</v>
      </c>
      <c r="M39" s="28">
        <v>83966</v>
      </c>
      <c r="N39" s="17">
        <f t="shared" si="13"/>
        <v>1</v>
      </c>
      <c r="O39" s="28">
        <v>0</v>
      </c>
      <c r="P39" s="18">
        <f t="shared" si="0"/>
        <v>10166</v>
      </c>
    </row>
    <row r="40" spans="1:16" x14ac:dyDescent="0.2">
      <c r="A40" s="26" t="s">
        <v>91</v>
      </c>
      <c r="B40" s="13" t="str">
        <f t="shared" si="14"/>
        <v>3</v>
      </c>
      <c r="C40" s="13" t="str">
        <f t="shared" si="15"/>
        <v>34</v>
      </c>
      <c r="D40" s="13" t="str">
        <f t="shared" si="16"/>
        <v>342</v>
      </c>
      <c r="E40" s="27" t="s">
        <v>92</v>
      </c>
      <c r="F40" s="28">
        <v>874000</v>
      </c>
      <c r="G40" s="28">
        <v>0</v>
      </c>
      <c r="H40" s="28">
        <v>874000</v>
      </c>
      <c r="I40" s="28">
        <v>607380.5</v>
      </c>
      <c r="J40" s="17">
        <f t="shared" si="12"/>
        <v>0.69494336384439359</v>
      </c>
      <c r="K40" s="28">
        <v>607380.5</v>
      </c>
      <c r="L40" s="28">
        <v>0</v>
      </c>
      <c r="M40" s="28">
        <v>607380.5</v>
      </c>
      <c r="N40" s="17">
        <f t="shared" si="13"/>
        <v>1</v>
      </c>
      <c r="O40" s="28">
        <v>0</v>
      </c>
      <c r="P40" s="18">
        <f t="shared" si="0"/>
        <v>-266619.5</v>
      </c>
    </row>
    <row r="41" spans="1:16" x14ac:dyDescent="0.2">
      <c r="A41" s="26" t="s">
        <v>93</v>
      </c>
      <c r="B41" s="13" t="str">
        <f t="shared" si="14"/>
        <v>3</v>
      </c>
      <c r="C41" s="13" t="str">
        <f t="shared" si="15"/>
        <v>34</v>
      </c>
      <c r="D41" s="13" t="str">
        <f t="shared" si="16"/>
        <v>344</v>
      </c>
      <c r="E41" s="27" t="s">
        <v>94</v>
      </c>
      <c r="F41" s="28">
        <v>0</v>
      </c>
      <c r="G41" s="28">
        <v>0</v>
      </c>
      <c r="H41" s="28">
        <v>0</v>
      </c>
      <c r="I41" s="28">
        <v>4185</v>
      </c>
      <c r="J41" s="17" t="str">
        <f t="shared" si="12"/>
        <v xml:space="preserve"> </v>
      </c>
      <c r="K41" s="28">
        <v>4185</v>
      </c>
      <c r="L41" s="28">
        <v>0</v>
      </c>
      <c r="M41" s="28">
        <v>4185</v>
      </c>
      <c r="N41" s="17">
        <f t="shared" si="13"/>
        <v>1</v>
      </c>
      <c r="O41" s="28">
        <v>0</v>
      </c>
      <c r="P41" s="18">
        <f t="shared" si="0"/>
        <v>4185</v>
      </c>
    </row>
    <row r="42" spans="1:16" x14ac:dyDescent="0.2">
      <c r="A42" s="26" t="s">
        <v>95</v>
      </c>
      <c r="B42" s="13" t="str">
        <f t="shared" si="6"/>
        <v>3</v>
      </c>
      <c r="C42" s="13" t="str">
        <f t="shared" si="7"/>
        <v>34</v>
      </c>
      <c r="D42" s="13" t="str">
        <f t="shared" si="8"/>
        <v>349</v>
      </c>
      <c r="E42" s="27" t="s">
        <v>96</v>
      </c>
      <c r="F42" s="28">
        <v>4750</v>
      </c>
      <c r="G42" s="28">
        <v>0</v>
      </c>
      <c r="H42" s="28">
        <v>4750</v>
      </c>
      <c r="I42" s="28">
        <v>18871.7</v>
      </c>
      <c r="J42" s="17">
        <f t="shared" si="12"/>
        <v>3.9729894736842106</v>
      </c>
      <c r="K42" s="28">
        <v>16779.7</v>
      </c>
      <c r="L42" s="28">
        <v>0</v>
      </c>
      <c r="M42" s="28">
        <v>16779.7</v>
      </c>
      <c r="N42" s="17">
        <f t="shared" si="13"/>
        <v>0.88914618184901206</v>
      </c>
      <c r="O42" s="28">
        <v>2092</v>
      </c>
      <c r="P42" s="18">
        <f t="shared" si="0"/>
        <v>14121.7</v>
      </c>
    </row>
    <row r="43" spans="1:16" x14ac:dyDescent="0.2">
      <c r="A43" s="26" t="s">
        <v>97</v>
      </c>
      <c r="B43" s="13" t="str">
        <f t="shared" ref="B43:B114" si="17">LEFT(A43,1)</f>
        <v>3</v>
      </c>
      <c r="C43" s="13" t="str">
        <f t="shared" ref="C43:C114" si="18">LEFT(A43,2)</f>
        <v>34</v>
      </c>
      <c r="D43" s="13" t="str">
        <f t="shared" ref="D43:D114" si="19">LEFT(A43,3)</f>
        <v>349</v>
      </c>
      <c r="E43" s="27" t="s">
        <v>98</v>
      </c>
      <c r="F43" s="28">
        <v>22400</v>
      </c>
      <c r="G43" s="28">
        <v>0</v>
      </c>
      <c r="H43" s="28">
        <v>22400</v>
      </c>
      <c r="I43" s="28">
        <v>18633.63</v>
      </c>
      <c r="J43" s="17">
        <f t="shared" si="12"/>
        <v>0.83185848214285718</v>
      </c>
      <c r="K43" s="28">
        <v>14740.72</v>
      </c>
      <c r="L43" s="28">
        <v>0</v>
      </c>
      <c r="M43" s="28">
        <v>14740.72</v>
      </c>
      <c r="N43" s="17">
        <f t="shared" si="13"/>
        <v>0.79108150156464407</v>
      </c>
      <c r="O43" s="28">
        <v>3892.91</v>
      </c>
      <c r="P43" s="18">
        <f t="shared" si="0"/>
        <v>-3766.369999999999</v>
      </c>
    </row>
    <row r="44" spans="1:16" x14ac:dyDescent="0.2">
      <c r="A44" s="26" t="s">
        <v>99</v>
      </c>
      <c r="B44" s="13" t="str">
        <f t="shared" si="17"/>
        <v>3</v>
      </c>
      <c r="C44" s="13" t="str">
        <f t="shared" si="18"/>
        <v>34</v>
      </c>
      <c r="D44" s="13" t="str">
        <f t="shared" si="19"/>
        <v>349</v>
      </c>
      <c r="E44" s="27" t="s">
        <v>100</v>
      </c>
      <c r="F44" s="28">
        <v>13520</v>
      </c>
      <c r="G44" s="28">
        <v>0</v>
      </c>
      <c r="H44" s="28">
        <v>13520</v>
      </c>
      <c r="I44" s="28">
        <v>14792.89</v>
      </c>
      <c r="J44" s="17">
        <f t="shared" si="12"/>
        <v>1.0941486686390531</v>
      </c>
      <c r="K44" s="28">
        <v>13718.55</v>
      </c>
      <c r="L44" s="28">
        <v>82.64</v>
      </c>
      <c r="M44" s="28">
        <v>13635.91</v>
      </c>
      <c r="N44" s="17">
        <f t="shared" si="13"/>
        <v>0.92178810225723307</v>
      </c>
      <c r="O44" s="28">
        <v>1156.98</v>
      </c>
      <c r="P44" s="18">
        <f t="shared" si="0"/>
        <v>1272.8899999999994</v>
      </c>
    </row>
    <row r="45" spans="1:16" x14ac:dyDescent="0.2">
      <c r="A45" s="26" t="s">
        <v>101</v>
      </c>
      <c r="B45" s="13" t="str">
        <f t="shared" si="17"/>
        <v>3</v>
      </c>
      <c r="C45" s="13" t="str">
        <f t="shared" si="18"/>
        <v>34</v>
      </c>
      <c r="D45" s="13" t="str">
        <f t="shared" si="19"/>
        <v>349</v>
      </c>
      <c r="E45" s="27" t="s">
        <v>102</v>
      </c>
      <c r="F45" s="28">
        <v>0</v>
      </c>
      <c r="G45" s="28">
        <v>0</v>
      </c>
      <c r="H45" s="28">
        <v>0</v>
      </c>
      <c r="I45" s="28">
        <v>0</v>
      </c>
      <c r="J45" s="17" t="str">
        <f t="shared" si="12"/>
        <v xml:space="preserve"> </v>
      </c>
      <c r="K45" s="28">
        <v>0</v>
      </c>
      <c r="L45" s="28">
        <v>0</v>
      </c>
      <c r="M45" s="28">
        <v>0</v>
      </c>
      <c r="N45" s="17" t="str">
        <f t="shared" si="13"/>
        <v xml:space="preserve"> </v>
      </c>
      <c r="O45" s="28">
        <v>0</v>
      </c>
      <c r="P45" s="18">
        <f t="shared" si="0"/>
        <v>0</v>
      </c>
    </row>
    <row r="46" spans="1:16" x14ac:dyDescent="0.2">
      <c r="A46" s="26" t="s">
        <v>103</v>
      </c>
      <c r="B46" s="13" t="str">
        <f t="shared" si="17"/>
        <v>3</v>
      </c>
      <c r="C46" s="13" t="str">
        <f t="shared" si="18"/>
        <v>34</v>
      </c>
      <c r="D46" s="13" t="str">
        <f t="shared" si="19"/>
        <v>349</v>
      </c>
      <c r="E46" s="27" t="s">
        <v>104</v>
      </c>
      <c r="F46" s="28">
        <v>0</v>
      </c>
      <c r="G46" s="28">
        <v>0</v>
      </c>
      <c r="H46" s="28">
        <v>0</v>
      </c>
      <c r="I46" s="28">
        <v>4258.88</v>
      </c>
      <c r="J46" s="17" t="str">
        <f t="shared" si="12"/>
        <v xml:space="preserve"> </v>
      </c>
      <c r="K46" s="28">
        <v>4174.33</v>
      </c>
      <c r="L46" s="28">
        <v>0</v>
      </c>
      <c r="M46" s="28">
        <v>4174.33</v>
      </c>
      <c r="N46" s="17">
        <f t="shared" si="13"/>
        <v>0.98014736268690361</v>
      </c>
      <c r="O46" s="28">
        <v>84.55</v>
      </c>
      <c r="P46" s="18">
        <f t="shared" si="0"/>
        <v>4258.88</v>
      </c>
    </row>
    <row r="47" spans="1:16" x14ac:dyDescent="0.2">
      <c r="A47" s="26" t="s">
        <v>105</v>
      </c>
      <c r="B47" s="13" t="str">
        <f t="shared" ref="B47:B54" si="20">LEFT(A47,1)</f>
        <v>3</v>
      </c>
      <c r="C47" s="13" t="str">
        <f t="shared" ref="C47:C54" si="21">LEFT(A47,2)</f>
        <v>34</v>
      </c>
      <c r="D47" s="13" t="str">
        <f t="shared" ref="D47:D54" si="22">LEFT(A47,3)</f>
        <v>349</v>
      </c>
      <c r="E47" s="27" t="s">
        <v>106</v>
      </c>
      <c r="F47" s="28">
        <v>2358351</v>
      </c>
      <c r="G47" s="28">
        <v>0</v>
      </c>
      <c r="H47" s="28">
        <v>2358351</v>
      </c>
      <c r="I47" s="28">
        <v>2077038.57</v>
      </c>
      <c r="J47" s="17">
        <f t="shared" si="12"/>
        <v>0.88071647095788541</v>
      </c>
      <c r="K47" s="28">
        <v>1854089.24</v>
      </c>
      <c r="L47" s="28">
        <v>0</v>
      </c>
      <c r="M47" s="28">
        <v>1854089.24</v>
      </c>
      <c r="N47" s="17">
        <f t="shared" si="13"/>
        <v>0.89265999523542783</v>
      </c>
      <c r="O47" s="28">
        <v>222949.33</v>
      </c>
      <c r="P47" s="18">
        <f t="shared" si="0"/>
        <v>-281312.42999999993</v>
      </c>
    </row>
    <row r="48" spans="1:16" x14ac:dyDescent="0.2">
      <c r="A48" s="26" t="s">
        <v>107</v>
      </c>
      <c r="B48" s="13" t="str">
        <f t="shared" si="20"/>
        <v>3</v>
      </c>
      <c r="C48" s="13" t="str">
        <f t="shared" si="21"/>
        <v>34</v>
      </c>
      <c r="D48" s="13" t="str">
        <f t="shared" si="22"/>
        <v>349</v>
      </c>
      <c r="E48" s="27" t="s">
        <v>108</v>
      </c>
      <c r="F48" s="28">
        <v>139000</v>
      </c>
      <c r="G48" s="28">
        <v>0</v>
      </c>
      <c r="H48" s="28">
        <v>139000</v>
      </c>
      <c r="I48" s="28">
        <v>163527.57999999999</v>
      </c>
      <c r="J48" s="17">
        <f t="shared" si="12"/>
        <v>1.1764574100719423</v>
      </c>
      <c r="K48" s="28">
        <v>103103.77</v>
      </c>
      <c r="L48" s="28">
        <v>0</v>
      </c>
      <c r="M48" s="28">
        <v>103103.77</v>
      </c>
      <c r="N48" s="17">
        <f t="shared" si="13"/>
        <v>0.63049774233802036</v>
      </c>
      <c r="O48" s="28">
        <v>60423.81</v>
      </c>
      <c r="P48" s="18">
        <f t="shared" si="0"/>
        <v>24527.579999999987</v>
      </c>
    </row>
    <row r="49" spans="1:16" x14ac:dyDescent="0.2">
      <c r="A49" s="26" t="s">
        <v>109</v>
      </c>
      <c r="B49" s="13" t="str">
        <f t="shared" si="20"/>
        <v>3</v>
      </c>
      <c r="C49" s="13" t="str">
        <f t="shared" si="21"/>
        <v>34</v>
      </c>
      <c r="D49" s="13" t="str">
        <f t="shared" si="22"/>
        <v>349</v>
      </c>
      <c r="E49" s="27" t="s">
        <v>110</v>
      </c>
      <c r="F49" s="28">
        <v>116849</v>
      </c>
      <c r="G49" s="28">
        <v>0</v>
      </c>
      <c r="H49" s="28">
        <v>116849</v>
      </c>
      <c r="I49" s="28">
        <v>61745.03</v>
      </c>
      <c r="J49" s="17">
        <f t="shared" si="12"/>
        <v>0.528417273575298</v>
      </c>
      <c r="K49" s="28">
        <v>61745.03</v>
      </c>
      <c r="L49" s="28">
        <v>0</v>
      </c>
      <c r="M49" s="28">
        <v>61745.03</v>
      </c>
      <c r="N49" s="17">
        <f t="shared" si="13"/>
        <v>1</v>
      </c>
      <c r="O49" s="28">
        <v>0</v>
      </c>
      <c r="P49" s="18">
        <f t="shared" si="0"/>
        <v>-55103.97</v>
      </c>
    </row>
    <row r="50" spans="1:16" x14ac:dyDescent="0.2">
      <c r="A50" s="26" t="s">
        <v>111</v>
      </c>
      <c r="B50" s="13" t="str">
        <f t="shared" si="20"/>
        <v>3</v>
      </c>
      <c r="C50" s="13" t="str">
        <f t="shared" si="21"/>
        <v>35</v>
      </c>
      <c r="D50" s="13" t="str">
        <f t="shared" si="22"/>
        <v>351</v>
      </c>
      <c r="E50" s="27" t="s">
        <v>112</v>
      </c>
      <c r="F50" s="28">
        <v>1250000</v>
      </c>
      <c r="G50" s="28">
        <v>0</v>
      </c>
      <c r="H50" s="28">
        <v>1250000</v>
      </c>
      <c r="I50" s="28">
        <v>1259629.79</v>
      </c>
      <c r="J50" s="17">
        <f t="shared" si="12"/>
        <v>1.007703832</v>
      </c>
      <c r="K50" s="28">
        <v>1259629.79</v>
      </c>
      <c r="L50" s="28">
        <v>0</v>
      </c>
      <c r="M50" s="28">
        <v>1259629.79</v>
      </c>
      <c r="N50" s="17">
        <f t="shared" si="13"/>
        <v>1</v>
      </c>
      <c r="O50" s="28">
        <v>0</v>
      </c>
      <c r="P50" s="18">
        <f t="shared" si="0"/>
        <v>9629.7900000000373</v>
      </c>
    </row>
    <row r="51" spans="1:16" x14ac:dyDescent="0.2">
      <c r="A51" s="26" t="s">
        <v>113</v>
      </c>
      <c r="B51" s="13" t="str">
        <f t="shared" si="20"/>
        <v>3</v>
      </c>
      <c r="C51" s="13" t="str">
        <f t="shared" si="21"/>
        <v>36</v>
      </c>
      <c r="D51" s="13" t="str">
        <f t="shared" si="22"/>
        <v>360</v>
      </c>
      <c r="E51" s="27" t="s">
        <v>114</v>
      </c>
      <c r="F51" s="28">
        <v>0</v>
      </c>
      <c r="G51" s="28">
        <v>0</v>
      </c>
      <c r="H51" s="28">
        <v>0</v>
      </c>
      <c r="I51" s="28">
        <v>111583.35</v>
      </c>
      <c r="J51" s="17" t="str">
        <f t="shared" si="12"/>
        <v xml:space="preserve"> </v>
      </c>
      <c r="K51" s="28">
        <v>111583.35</v>
      </c>
      <c r="L51" s="28">
        <v>0</v>
      </c>
      <c r="M51" s="28">
        <v>111583.35</v>
      </c>
      <c r="N51" s="17">
        <f t="shared" si="13"/>
        <v>1</v>
      </c>
      <c r="O51" s="28">
        <v>0</v>
      </c>
      <c r="P51" s="18">
        <f t="shared" si="0"/>
        <v>111583.35</v>
      </c>
    </row>
    <row r="52" spans="1:16" x14ac:dyDescent="0.2">
      <c r="A52" s="26" t="s">
        <v>115</v>
      </c>
      <c r="B52" s="13" t="str">
        <f t="shared" si="20"/>
        <v>3</v>
      </c>
      <c r="C52" s="13" t="str">
        <f t="shared" si="21"/>
        <v>36</v>
      </c>
      <c r="D52" s="13" t="str">
        <f t="shared" si="22"/>
        <v>360</v>
      </c>
      <c r="E52" s="27" t="s">
        <v>116</v>
      </c>
      <c r="F52" s="28">
        <v>230000</v>
      </c>
      <c r="G52" s="28">
        <v>0</v>
      </c>
      <c r="H52" s="28">
        <v>230000</v>
      </c>
      <c r="I52" s="28">
        <v>169105.6</v>
      </c>
      <c r="J52" s="17">
        <f t="shared" si="12"/>
        <v>0.73524173913043478</v>
      </c>
      <c r="K52" s="28">
        <v>109434.24000000001</v>
      </c>
      <c r="L52" s="28">
        <v>0</v>
      </c>
      <c r="M52" s="28">
        <v>109434.24000000001</v>
      </c>
      <c r="N52" s="17">
        <f t="shared" si="13"/>
        <v>0.64713551768835564</v>
      </c>
      <c r="O52" s="28">
        <v>59671.360000000001</v>
      </c>
      <c r="P52" s="18">
        <f t="shared" si="0"/>
        <v>-60894.399999999994</v>
      </c>
    </row>
    <row r="53" spans="1:16" x14ac:dyDescent="0.2">
      <c r="A53" s="26" t="s">
        <v>117</v>
      </c>
      <c r="B53" s="13" t="str">
        <f t="shared" si="20"/>
        <v>3</v>
      </c>
      <c r="C53" s="13" t="str">
        <f t="shared" si="21"/>
        <v>36</v>
      </c>
      <c r="D53" s="13" t="str">
        <f t="shared" si="22"/>
        <v>360</v>
      </c>
      <c r="E53" s="27" t="s">
        <v>118</v>
      </c>
      <c r="F53" s="28">
        <v>55000</v>
      </c>
      <c r="G53" s="28">
        <v>0</v>
      </c>
      <c r="H53" s="28">
        <v>55000</v>
      </c>
      <c r="I53" s="28">
        <v>94473.7</v>
      </c>
      <c r="J53" s="17">
        <f t="shared" si="12"/>
        <v>1.7177036363636362</v>
      </c>
      <c r="K53" s="28">
        <v>94473.7</v>
      </c>
      <c r="L53" s="28">
        <v>0</v>
      </c>
      <c r="M53" s="28">
        <v>94473.7</v>
      </c>
      <c r="N53" s="17">
        <f t="shared" si="13"/>
        <v>1</v>
      </c>
      <c r="O53" s="28">
        <v>0</v>
      </c>
      <c r="P53" s="18">
        <f t="shared" si="0"/>
        <v>39473.699999999997</v>
      </c>
    </row>
    <row r="54" spans="1:16" x14ac:dyDescent="0.2">
      <c r="A54" s="26" t="s">
        <v>119</v>
      </c>
      <c r="B54" s="13" t="str">
        <f t="shared" si="20"/>
        <v>3</v>
      </c>
      <c r="C54" s="13" t="str">
        <f t="shared" si="21"/>
        <v>36</v>
      </c>
      <c r="D54" s="13" t="str">
        <f t="shared" si="22"/>
        <v>360</v>
      </c>
      <c r="E54" s="27" t="s">
        <v>120</v>
      </c>
      <c r="F54" s="28">
        <v>11000</v>
      </c>
      <c r="G54" s="28">
        <v>0</v>
      </c>
      <c r="H54" s="28">
        <v>11000</v>
      </c>
      <c r="I54" s="28">
        <v>0</v>
      </c>
      <c r="J54" s="17">
        <f t="shared" si="12"/>
        <v>0</v>
      </c>
      <c r="K54" s="28">
        <v>0</v>
      </c>
      <c r="L54" s="28">
        <v>0</v>
      </c>
      <c r="M54" s="28">
        <v>0</v>
      </c>
      <c r="N54" s="17" t="str">
        <f t="shared" si="13"/>
        <v xml:space="preserve"> </v>
      </c>
      <c r="O54" s="28">
        <v>0</v>
      </c>
      <c r="P54" s="18">
        <f t="shared" si="0"/>
        <v>-11000</v>
      </c>
    </row>
    <row r="55" spans="1:16" x14ac:dyDescent="0.2">
      <c r="A55" s="26" t="s">
        <v>121</v>
      </c>
      <c r="B55" s="13" t="str">
        <f t="shared" si="17"/>
        <v>3</v>
      </c>
      <c r="C55" s="13" t="str">
        <f t="shared" si="18"/>
        <v>36</v>
      </c>
      <c r="D55" s="13" t="str">
        <f t="shared" si="19"/>
        <v>360</v>
      </c>
      <c r="E55" s="27" t="s">
        <v>122</v>
      </c>
      <c r="F55" s="28">
        <v>141000</v>
      </c>
      <c r="G55" s="28">
        <v>0</v>
      </c>
      <c r="H55" s="28">
        <v>141000</v>
      </c>
      <c r="I55" s="28">
        <v>146239.46</v>
      </c>
      <c r="J55" s="17">
        <f t="shared" si="12"/>
        <v>1.0371592907801417</v>
      </c>
      <c r="K55" s="28">
        <v>106621.49</v>
      </c>
      <c r="L55" s="28">
        <v>0</v>
      </c>
      <c r="M55" s="28">
        <v>106621.49</v>
      </c>
      <c r="N55" s="17">
        <f t="shared" si="13"/>
        <v>0.72908837327490139</v>
      </c>
      <c r="O55" s="28">
        <v>39617.97</v>
      </c>
      <c r="P55" s="18">
        <f t="shared" si="0"/>
        <v>5239.4599999999919</v>
      </c>
    </row>
    <row r="56" spans="1:16" x14ac:dyDescent="0.2">
      <c r="A56" s="26" t="s">
        <v>123</v>
      </c>
      <c r="B56" s="13" t="str">
        <f t="shared" si="17"/>
        <v>3</v>
      </c>
      <c r="C56" s="13" t="str">
        <f t="shared" si="18"/>
        <v>36</v>
      </c>
      <c r="D56" s="13" t="str">
        <f t="shared" si="19"/>
        <v>360</v>
      </c>
      <c r="E56" s="27" t="s">
        <v>124</v>
      </c>
      <c r="F56" s="28">
        <v>400000</v>
      </c>
      <c r="G56" s="28">
        <v>0</v>
      </c>
      <c r="H56" s="28">
        <v>400000</v>
      </c>
      <c r="I56" s="28">
        <v>284366.34000000003</v>
      </c>
      <c r="J56" s="17">
        <f t="shared" si="12"/>
        <v>0.71091585000000002</v>
      </c>
      <c r="K56" s="28">
        <v>256363.29</v>
      </c>
      <c r="L56" s="28">
        <v>0</v>
      </c>
      <c r="M56" s="28">
        <v>256363.29</v>
      </c>
      <c r="N56" s="17">
        <f t="shared" si="13"/>
        <v>0.90152473742145423</v>
      </c>
      <c r="O56" s="28">
        <v>28003.05</v>
      </c>
      <c r="P56" s="18">
        <f t="shared" si="0"/>
        <v>-115633.65999999997</v>
      </c>
    </row>
    <row r="57" spans="1:16" x14ac:dyDescent="0.2">
      <c r="A57" s="26" t="s">
        <v>125</v>
      </c>
      <c r="B57" s="13" t="str">
        <f t="shared" si="17"/>
        <v>3</v>
      </c>
      <c r="C57" s="13" t="str">
        <f t="shared" si="18"/>
        <v>38</v>
      </c>
      <c r="D57" s="13" t="str">
        <f t="shared" si="19"/>
        <v>389</v>
      </c>
      <c r="E57" s="27" t="s">
        <v>126</v>
      </c>
      <c r="F57" s="28">
        <v>500000</v>
      </c>
      <c r="G57" s="28">
        <v>0</v>
      </c>
      <c r="H57" s="28">
        <v>500000</v>
      </c>
      <c r="I57" s="28">
        <v>342291.96</v>
      </c>
      <c r="J57" s="17">
        <f t="shared" si="12"/>
        <v>0.68458392000000001</v>
      </c>
      <c r="K57" s="28">
        <v>214278.43</v>
      </c>
      <c r="L57" s="28">
        <v>2570.17</v>
      </c>
      <c r="M57" s="28">
        <v>211708.26</v>
      </c>
      <c r="N57" s="17">
        <f t="shared" si="13"/>
        <v>0.6185019946130198</v>
      </c>
      <c r="O57" s="28">
        <v>130583.7</v>
      </c>
      <c r="P57" s="18">
        <f t="shared" si="0"/>
        <v>-157708.03999999998</v>
      </c>
    </row>
    <row r="58" spans="1:16" x14ac:dyDescent="0.2">
      <c r="A58" s="26" t="s">
        <v>127</v>
      </c>
      <c r="B58" s="13" t="str">
        <f t="shared" si="17"/>
        <v>3</v>
      </c>
      <c r="C58" s="13" t="str">
        <f t="shared" si="18"/>
        <v>39</v>
      </c>
      <c r="D58" s="13" t="str">
        <f t="shared" si="19"/>
        <v>391</v>
      </c>
      <c r="E58" s="27" t="s">
        <v>128</v>
      </c>
      <c r="F58" s="28">
        <v>20000</v>
      </c>
      <c r="G58" s="28">
        <v>0</v>
      </c>
      <c r="H58" s="28">
        <v>20000</v>
      </c>
      <c r="I58" s="28">
        <v>0</v>
      </c>
      <c r="J58" s="17">
        <f t="shared" si="12"/>
        <v>0</v>
      </c>
      <c r="K58" s="28">
        <v>0</v>
      </c>
      <c r="L58" s="28">
        <v>0</v>
      </c>
      <c r="M58" s="28">
        <v>0</v>
      </c>
      <c r="N58" s="17" t="str">
        <f t="shared" si="13"/>
        <v xml:space="preserve"> </v>
      </c>
      <c r="O58" s="28">
        <v>0</v>
      </c>
      <c r="P58" s="18">
        <f t="shared" si="0"/>
        <v>-20000</v>
      </c>
    </row>
    <row r="59" spans="1:16" x14ac:dyDescent="0.2">
      <c r="A59" s="26" t="s">
        <v>129</v>
      </c>
      <c r="B59" s="13" t="str">
        <f t="shared" si="17"/>
        <v>3</v>
      </c>
      <c r="C59" s="13" t="str">
        <f t="shared" si="18"/>
        <v>39</v>
      </c>
      <c r="D59" s="13" t="str">
        <f t="shared" si="19"/>
        <v>391</v>
      </c>
      <c r="E59" s="27" t="s">
        <v>130</v>
      </c>
      <c r="F59" s="28">
        <v>80000</v>
      </c>
      <c r="G59" s="28">
        <v>0</v>
      </c>
      <c r="H59" s="28">
        <v>80000</v>
      </c>
      <c r="I59" s="28">
        <v>117365.28</v>
      </c>
      <c r="J59" s="17">
        <f t="shared" si="12"/>
        <v>1.467066</v>
      </c>
      <c r="K59" s="28">
        <v>38585.5</v>
      </c>
      <c r="L59" s="28">
        <v>254.22</v>
      </c>
      <c r="M59" s="28">
        <v>38331.279999999999</v>
      </c>
      <c r="N59" s="17">
        <f t="shared" si="13"/>
        <v>0.32659812169322988</v>
      </c>
      <c r="O59" s="28">
        <v>79034</v>
      </c>
      <c r="P59" s="18">
        <f t="shared" si="0"/>
        <v>37365.279999999999</v>
      </c>
    </row>
    <row r="60" spans="1:16" x14ac:dyDescent="0.2">
      <c r="A60" s="26" t="s">
        <v>131</v>
      </c>
      <c r="B60" s="13" t="str">
        <f t="shared" si="17"/>
        <v>3</v>
      </c>
      <c r="C60" s="13" t="str">
        <f t="shared" si="18"/>
        <v>39</v>
      </c>
      <c r="D60" s="13" t="str">
        <f t="shared" si="19"/>
        <v>391</v>
      </c>
      <c r="E60" s="27" t="s">
        <v>132</v>
      </c>
      <c r="F60" s="28">
        <v>50000</v>
      </c>
      <c r="G60" s="28">
        <v>0</v>
      </c>
      <c r="H60" s="28">
        <v>50000</v>
      </c>
      <c r="I60" s="28">
        <v>65438.99</v>
      </c>
      <c r="J60" s="17">
        <f t="shared" si="12"/>
        <v>1.3087797999999999</v>
      </c>
      <c r="K60" s="28">
        <v>24429.01</v>
      </c>
      <c r="L60" s="28">
        <v>0.91</v>
      </c>
      <c r="M60" s="28">
        <v>24428.1</v>
      </c>
      <c r="N60" s="17">
        <f t="shared" si="13"/>
        <v>0.3732957981166885</v>
      </c>
      <c r="O60" s="28">
        <v>41010.89</v>
      </c>
      <c r="P60" s="18">
        <f t="shared" si="0"/>
        <v>15438.989999999998</v>
      </c>
    </row>
    <row r="61" spans="1:16" x14ac:dyDescent="0.2">
      <c r="A61" s="26" t="s">
        <v>133</v>
      </c>
      <c r="B61" s="13" t="str">
        <f t="shared" si="17"/>
        <v>3</v>
      </c>
      <c r="C61" s="13" t="str">
        <f t="shared" si="18"/>
        <v>39</v>
      </c>
      <c r="D61" s="13" t="str">
        <f t="shared" si="19"/>
        <v>391</v>
      </c>
      <c r="E61" s="27" t="s">
        <v>134</v>
      </c>
      <c r="F61" s="28">
        <v>75000</v>
      </c>
      <c r="G61" s="28">
        <v>0</v>
      </c>
      <c r="H61" s="28">
        <v>75000</v>
      </c>
      <c r="I61" s="28">
        <v>111602.39</v>
      </c>
      <c r="J61" s="17">
        <f t="shared" si="12"/>
        <v>1.4880318666666668</v>
      </c>
      <c r="K61" s="28">
        <v>32542.09</v>
      </c>
      <c r="L61" s="28">
        <v>2609.67</v>
      </c>
      <c r="M61" s="28">
        <v>29932.42</v>
      </c>
      <c r="N61" s="17">
        <f t="shared" si="13"/>
        <v>0.26820590490938412</v>
      </c>
      <c r="O61" s="28">
        <v>81669.97</v>
      </c>
      <c r="P61" s="18">
        <f t="shared" si="0"/>
        <v>36602.39</v>
      </c>
    </row>
    <row r="62" spans="1:16" x14ac:dyDescent="0.2">
      <c r="A62" s="26" t="s">
        <v>135</v>
      </c>
      <c r="B62" s="13" t="str">
        <f t="shared" si="17"/>
        <v>3</v>
      </c>
      <c r="C62" s="13" t="str">
        <f t="shared" si="18"/>
        <v>39</v>
      </c>
      <c r="D62" s="13" t="str">
        <f t="shared" si="19"/>
        <v>391</v>
      </c>
      <c r="E62" s="27" t="s">
        <v>136</v>
      </c>
      <c r="F62" s="28">
        <v>40000</v>
      </c>
      <c r="G62" s="28">
        <v>0</v>
      </c>
      <c r="H62" s="28">
        <v>40000</v>
      </c>
      <c r="I62" s="28">
        <v>31631.599999999999</v>
      </c>
      <c r="J62" s="17">
        <f t="shared" si="12"/>
        <v>0.79078999999999999</v>
      </c>
      <c r="K62" s="28">
        <v>18163.599999999999</v>
      </c>
      <c r="L62" s="28">
        <v>0</v>
      </c>
      <c r="M62" s="28">
        <v>18163.599999999999</v>
      </c>
      <c r="N62" s="17">
        <f t="shared" si="13"/>
        <v>0.57422324510932099</v>
      </c>
      <c r="O62" s="28">
        <v>13468</v>
      </c>
      <c r="P62" s="18">
        <f t="shared" si="0"/>
        <v>-8368.4000000000015</v>
      </c>
    </row>
    <row r="63" spans="1:16" x14ac:dyDescent="0.2">
      <c r="A63" s="26" t="s">
        <v>137</v>
      </c>
      <c r="B63" s="13" t="str">
        <f t="shared" si="17"/>
        <v>3</v>
      </c>
      <c r="C63" s="13" t="str">
        <f t="shared" si="18"/>
        <v>39</v>
      </c>
      <c r="D63" s="13" t="str">
        <f t="shared" si="19"/>
        <v>391</v>
      </c>
      <c r="E63" s="27" t="s">
        <v>138</v>
      </c>
      <c r="F63" s="28">
        <v>0</v>
      </c>
      <c r="G63" s="28">
        <v>0</v>
      </c>
      <c r="H63" s="28">
        <v>0</v>
      </c>
      <c r="I63" s="28">
        <v>9398.6299999999992</v>
      </c>
      <c r="J63" s="17" t="str">
        <f t="shared" si="12"/>
        <v xml:space="preserve"> </v>
      </c>
      <c r="K63" s="28">
        <v>2100</v>
      </c>
      <c r="L63" s="28">
        <v>701.37</v>
      </c>
      <c r="M63" s="28">
        <v>1398.63</v>
      </c>
      <c r="N63" s="17">
        <f t="shared" si="13"/>
        <v>0.14881211410599207</v>
      </c>
      <c r="O63" s="28">
        <v>8000</v>
      </c>
      <c r="P63" s="18">
        <f t="shared" si="0"/>
        <v>9398.6299999999992</v>
      </c>
    </row>
    <row r="64" spans="1:16" x14ac:dyDescent="0.2">
      <c r="A64" s="26" t="s">
        <v>139</v>
      </c>
      <c r="B64" s="13" t="str">
        <f t="shared" si="17"/>
        <v>3</v>
      </c>
      <c r="C64" s="13" t="str">
        <f t="shared" si="18"/>
        <v>39</v>
      </c>
      <c r="D64" s="13" t="str">
        <f t="shared" si="19"/>
        <v>391</v>
      </c>
      <c r="E64" s="27" t="s">
        <v>140</v>
      </c>
      <c r="F64" s="28">
        <v>100000</v>
      </c>
      <c r="G64" s="28">
        <v>0</v>
      </c>
      <c r="H64" s="28">
        <v>100000</v>
      </c>
      <c r="I64" s="28">
        <v>37273.81</v>
      </c>
      <c r="J64" s="17">
        <f t="shared" si="12"/>
        <v>0.37273809999999996</v>
      </c>
      <c r="K64" s="28">
        <v>26076.91</v>
      </c>
      <c r="L64" s="28">
        <v>348.7</v>
      </c>
      <c r="M64" s="28">
        <v>25728.21</v>
      </c>
      <c r="N64" s="17">
        <f t="shared" si="13"/>
        <v>0.69024899788886618</v>
      </c>
      <c r="O64" s="28">
        <v>11545.6</v>
      </c>
      <c r="P64" s="18">
        <f t="shared" si="0"/>
        <v>-62726.19</v>
      </c>
    </row>
    <row r="65" spans="1:16" x14ac:dyDescent="0.2">
      <c r="A65" s="26" t="s">
        <v>141</v>
      </c>
      <c r="B65" s="13" t="str">
        <f t="shared" si="17"/>
        <v>3</v>
      </c>
      <c r="C65" s="13" t="str">
        <f t="shared" si="18"/>
        <v>39</v>
      </c>
      <c r="D65" s="13" t="str">
        <f t="shared" si="19"/>
        <v>391</v>
      </c>
      <c r="E65" s="27" t="s">
        <v>142</v>
      </c>
      <c r="F65" s="28">
        <v>5000000</v>
      </c>
      <c r="G65" s="28">
        <v>0</v>
      </c>
      <c r="H65" s="28">
        <v>5000000</v>
      </c>
      <c r="I65" s="28">
        <v>3637557.63</v>
      </c>
      <c r="J65" s="17">
        <f t="shared" si="12"/>
        <v>0.72751152600000002</v>
      </c>
      <c r="K65" s="28">
        <v>2097288.06</v>
      </c>
      <c r="L65" s="28">
        <v>27447.42</v>
      </c>
      <c r="M65" s="28">
        <v>2069840.64</v>
      </c>
      <c r="N65" s="17">
        <f t="shared" si="13"/>
        <v>0.56901933949566041</v>
      </c>
      <c r="O65" s="28">
        <v>1567716.99</v>
      </c>
      <c r="P65" s="18">
        <f t="shared" si="0"/>
        <v>-1362442.37</v>
      </c>
    </row>
    <row r="66" spans="1:16" x14ac:dyDescent="0.2">
      <c r="A66" s="26" t="s">
        <v>143</v>
      </c>
      <c r="B66" s="13" t="str">
        <f t="shared" si="17"/>
        <v>3</v>
      </c>
      <c r="C66" s="13" t="str">
        <f t="shared" si="18"/>
        <v>39</v>
      </c>
      <c r="D66" s="13" t="str">
        <f t="shared" si="19"/>
        <v>392</v>
      </c>
      <c r="E66" s="27" t="s">
        <v>144</v>
      </c>
      <c r="F66" s="28">
        <v>25000</v>
      </c>
      <c r="G66" s="28">
        <v>0</v>
      </c>
      <c r="H66" s="28">
        <v>25000</v>
      </c>
      <c r="I66" s="28">
        <v>-2564.2600000000002</v>
      </c>
      <c r="J66" s="17">
        <f t="shared" si="12"/>
        <v>-0.10257040000000001</v>
      </c>
      <c r="K66" s="28">
        <v>1919.96</v>
      </c>
      <c r="L66" s="28">
        <v>4484.22</v>
      </c>
      <c r="M66" s="28">
        <v>-2564.2600000000002</v>
      </c>
      <c r="N66" s="17">
        <f t="shared" si="13"/>
        <v>1</v>
      </c>
      <c r="O66" s="28">
        <v>0</v>
      </c>
      <c r="P66" s="18">
        <f t="shared" si="0"/>
        <v>-27564.260000000002</v>
      </c>
    </row>
    <row r="67" spans="1:16" x14ac:dyDescent="0.2">
      <c r="A67" s="26" t="s">
        <v>145</v>
      </c>
      <c r="B67" s="13" t="str">
        <f t="shared" si="17"/>
        <v>3</v>
      </c>
      <c r="C67" s="13" t="str">
        <f t="shared" si="18"/>
        <v>39</v>
      </c>
      <c r="D67" s="13" t="str">
        <f t="shared" si="19"/>
        <v>392</v>
      </c>
      <c r="E67" s="27" t="s">
        <v>146</v>
      </c>
      <c r="F67" s="28">
        <v>45000</v>
      </c>
      <c r="G67" s="28">
        <v>0</v>
      </c>
      <c r="H67" s="28">
        <v>45000</v>
      </c>
      <c r="I67" s="28">
        <v>188667.26</v>
      </c>
      <c r="J67" s="17">
        <f t="shared" si="12"/>
        <v>4.1926057777777777</v>
      </c>
      <c r="K67" s="28">
        <v>189378.13</v>
      </c>
      <c r="L67" s="28">
        <v>710.87</v>
      </c>
      <c r="M67" s="28">
        <v>188667.26</v>
      </c>
      <c r="N67" s="17">
        <f t="shared" si="13"/>
        <v>1</v>
      </c>
      <c r="O67" s="28">
        <v>0</v>
      </c>
      <c r="P67" s="18">
        <f t="shared" si="0"/>
        <v>143667.26</v>
      </c>
    </row>
    <row r="68" spans="1:16" x14ac:dyDescent="0.2">
      <c r="A68" s="26" t="s">
        <v>147</v>
      </c>
      <c r="B68" s="13" t="str">
        <f t="shared" si="17"/>
        <v>3</v>
      </c>
      <c r="C68" s="13" t="str">
        <f t="shared" si="18"/>
        <v>39</v>
      </c>
      <c r="D68" s="13" t="str">
        <f t="shared" si="19"/>
        <v>392</v>
      </c>
      <c r="E68" s="27" t="s">
        <v>148</v>
      </c>
      <c r="F68" s="28">
        <v>600000</v>
      </c>
      <c r="G68" s="28">
        <v>0</v>
      </c>
      <c r="H68" s="28">
        <v>600000</v>
      </c>
      <c r="I68" s="28">
        <v>623023.85</v>
      </c>
      <c r="J68" s="17">
        <f t="shared" si="12"/>
        <v>1.0383730833333333</v>
      </c>
      <c r="K68" s="28">
        <v>630965.12</v>
      </c>
      <c r="L68" s="28">
        <v>7941.27</v>
      </c>
      <c r="M68" s="28">
        <v>623023.85</v>
      </c>
      <c r="N68" s="17">
        <f t="shared" si="13"/>
        <v>1</v>
      </c>
      <c r="O68" s="28">
        <v>0</v>
      </c>
      <c r="P68" s="18">
        <f t="shared" si="0"/>
        <v>23023.849999999977</v>
      </c>
    </row>
    <row r="69" spans="1:16" x14ac:dyDescent="0.2">
      <c r="A69" s="26" t="s">
        <v>149</v>
      </c>
      <c r="B69" s="13" t="str">
        <f t="shared" si="17"/>
        <v>3</v>
      </c>
      <c r="C69" s="13" t="str">
        <f t="shared" si="18"/>
        <v>39</v>
      </c>
      <c r="D69" s="13" t="str">
        <f t="shared" si="19"/>
        <v>393</v>
      </c>
      <c r="E69" s="27" t="s">
        <v>150</v>
      </c>
      <c r="F69" s="28">
        <v>300000</v>
      </c>
      <c r="G69" s="28">
        <v>0</v>
      </c>
      <c r="H69" s="28">
        <v>300000</v>
      </c>
      <c r="I69" s="28">
        <v>276288.87</v>
      </c>
      <c r="J69" s="17">
        <f t="shared" si="12"/>
        <v>0.92096290000000003</v>
      </c>
      <c r="K69" s="28">
        <v>278932.18</v>
      </c>
      <c r="L69" s="28">
        <v>17794.25</v>
      </c>
      <c r="M69" s="28">
        <v>261137.93</v>
      </c>
      <c r="N69" s="17">
        <f t="shared" si="13"/>
        <v>0.9451626842586891</v>
      </c>
      <c r="O69" s="28">
        <v>15150.94</v>
      </c>
      <c r="P69" s="18">
        <f t="shared" si="0"/>
        <v>-23711.130000000005</v>
      </c>
    </row>
    <row r="70" spans="1:16" x14ac:dyDescent="0.2">
      <c r="A70" s="26" t="s">
        <v>151</v>
      </c>
      <c r="B70" s="13" t="str">
        <f t="shared" si="17"/>
        <v>3</v>
      </c>
      <c r="C70" s="13" t="str">
        <f t="shared" si="18"/>
        <v>39</v>
      </c>
      <c r="D70" s="13" t="str">
        <f t="shared" si="19"/>
        <v>393</v>
      </c>
      <c r="E70" s="27" t="s">
        <v>152</v>
      </c>
      <c r="F70" s="28">
        <v>0</v>
      </c>
      <c r="G70" s="28">
        <v>0</v>
      </c>
      <c r="H70" s="28">
        <v>0</v>
      </c>
      <c r="I70" s="28">
        <v>138076.75</v>
      </c>
      <c r="J70" s="17" t="str">
        <f t="shared" si="12"/>
        <v xml:space="preserve"> </v>
      </c>
      <c r="K70" s="28">
        <v>138076.75</v>
      </c>
      <c r="L70" s="28">
        <v>0</v>
      </c>
      <c r="M70" s="28">
        <v>138076.75</v>
      </c>
      <c r="N70" s="17">
        <f t="shared" si="13"/>
        <v>1</v>
      </c>
      <c r="O70" s="28">
        <v>0</v>
      </c>
      <c r="P70" s="18">
        <f t="shared" si="0"/>
        <v>138076.75</v>
      </c>
    </row>
    <row r="71" spans="1:16" x14ac:dyDescent="0.2">
      <c r="A71" s="26" t="s">
        <v>153</v>
      </c>
      <c r="B71" s="13" t="str">
        <f t="shared" si="17"/>
        <v>3</v>
      </c>
      <c r="C71" s="13" t="str">
        <f t="shared" si="18"/>
        <v>39</v>
      </c>
      <c r="D71" s="13" t="str">
        <f t="shared" si="19"/>
        <v>396</v>
      </c>
      <c r="E71" s="27" t="s">
        <v>154</v>
      </c>
      <c r="F71" s="28">
        <v>0</v>
      </c>
      <c r="G71" s="28">
        <v>0</v>
      </c>
      <c r="H71" s="28">
        <v>0</v>
      </c>
      <c r="I71" s="28">
        <v>1827468.46</v>
      </c>
      <c r="J71" s="17" t="str">
        <f t="shared" si="12"/>
        <v xml:space="preserve"> </v>
      </c>
      <c r="K71" s="28">
        <v>648335.88</v>
      </c>
      <c r="L71" s="28">
        <v>0</v>
      </c>
      <c r="M71" s="28">
        <v>648335.88</v>
      </c>
      <c r="N71" s="17">
        <f t="shared" si="13"/>
        <v>0.35477267826553899</v>
      </c>
      <c r="O71" s="28">
        <v>1179132.58</v>
      </c>
      <c r="P71" s="18">
        <f t="shared" si="0"/>
        <v>1827468.46</v>
      </c>
    </row>
    <row r="72" spans="1:16" x14ac:dyDescent="0.2">
      <c r="A72" s="26" t="s">
        <v>155</v>
      </c>
      <c r="B72" s="13" t="str">
        <f t="shared" si="17"/>
        <v>3</v>
      </c>
      <c r="C72" s="13" t="str">
        <f t="shared" si="18"/>
        <v>39</v>
      </c>
      <c r="D72" s="13" t="str">
        <f t="shared" si="19"/>
        <v>397</v>
      </c>
      <c r="E72" s="27" t="s">
        <v>156</v>
      </c>
      <c r="F72" s="28">
        <v>1200000</v>
      </c>
      <c r="G72" s="28">
        <v>0</v>
      </c>
      <c r="H72" s="28">
        <v>1200000</v>
      </c>
      <c r="I72" s="28">
        <v>311985.53999999998</v>
      </c>
      <c r="J72" s="17">
        <f t="shared" si="12"/>
        <v>0.25998794999999997</v>
      </c>
      <c r="K72" s="28">
        <v>311985.53999999998</v>
      </c>
      <c r="L72" s="28">
        <v>0</v>
      </c>
      <c r="M72" s="28">
        <v>311985.53999999998</v>
      </c>
      <c r="N72" s="17">
        <f t="shared" si="13"/>
        <v>1</v>
      </c>
      <c r="O72" s="28">
        <v>0</v>
      </c>
      <c r="P72" s="18">
        <f t="shared" si="0"/>
        <v>-888014.46</v>
      </c>
    </row>
    <row r="73" spans="1:16" x14ac:dyDescent="0.2">
      <c r="A73" s="26" t="s">
        <v>157</v>
      </c>
      <c r="B73" s="13" t="str">
        <f t="shared" si="17"/>
        <v>3</v>
      </c>
      <c r="C73" s="13" t="str">
        <f t="shared" si="18"/>
        <v>39</v>
      </c>
      <c r="D73" s="13" t="str">
        <f t="shared" si="19"/>
        <v>397</v>
      </c>
      <c r="E73" s="27" t="s">
        <v>158</v>
      </c>
      <c r="F73" s="28">
        <v>0</v>
      </c>
      <c r="G73" s="28">
        <v>0</v>
      </c>
      <c r="H73" s="28">
        <v>0</v>
      </c>
      <c r="I73" s="28">
        <v>0</v>
      </c>
      <c r="J73" s="17" t="str">
        <f t="shared" si="12"/>
        <v xml:space="preserve"> </v>
      </c>
      <c r="K73" s="28">
        <v>0</v>
      </c>
      <c r="L73" s="28">
        <v>0</v>
      </c>
      <c r="M73" s="28">
        <v>0</v>
      </c>
      <c r="N73" s="17" t="str">
        <f t="shared" si="13"/>
        <v xml:space="preserve"> </v>
      </c>
      <c r="O73" s="28">
        <v>0</v>
      </c>
      <c r="P73" s="18">
        <f t="shared" si="0"/>
        <v>0</v>
      </c>
    </row>
    <row r="74" spans="1:16" x14ac:dyDescent="0.2">
      <c r="A74" s="26" t="s">
        <v>159</v>
      </c>
      <c r="B74" s="13" t="str">
        <f t="shared" si="17"/>
        <v>3</v>
      </c>
      <c r="C74" s="13" t="str">
        <f t="shared" si="18"/>
        <v>39</v>
      </c>
      <c r="D74" s="13" t="str">
        <f t="shared" si="19"/>
        <v>399</v>
      </c>
      <c r="E74" s="27" t="s">
        <v>160</v>
      </c>
      <c r="F74" s="28">
        <v>0</v>
      </c>
      <c r="G74" s="28">
        <v>0</v>
      </c>
      <c r="H74" s="28">
        <v>0</v>
      </c>
      <c r="I74" s="28">
        <v>3352.8</v>
      </c>
      <c r="J74" s="17" t="str">
        <f t="shared" si="12"/>
        <v xml:space="preserve"> </v>
      </c>
      <c r="K74" s="28">
        <v>3363.79</v>
      </c>
      <c r="L74" s="28">
        <v>10.99</v>
      </c>
      <c r="M74" s="28">
        <v>3352.8</v>
      </c>
      <c r="N74" s="17">
        <f t="shared" si="13"/>
        <v>1</v>
      </c>
      <c r="O74" s="28">
        <v>0</v>
      </c>
      <c r="P74" s="18">
        <f t="shared" si="0"/>
        <v>3352.8</v>
      </c>
    </row>
    <row r="75" spans="1:16" x14ac:dyDescent="0.2">
      <c r="A75" s="26" t="s">
        <v>161</v>
      </c>
      <c r="B75" s="13" t="str">
        <f t="shared" si="17"/>
        <v>3</v>
      </c>
      <c r="C75" s="13" t="str">
        <f t="shared" si="18"/>
        <v>39</v>
      </c>
      <c r="D75" s="13" t="str">
        <f t="shared" si="19"/>
        <v>399</v>
      </c>
      <c r="E75" s="27" t="s">
        <v>162</v>
      </c>
      <c r="F75" s="28">
        <v>150000</v>
      </c>
      <c r="G75" s="28">
        <v>0</v>
      </c>
      <c r="H75" s="28">
        <v>150000</v>
      </c>
      <c r="I75" s="28">
        <v>107650.44</v>
      </c>
      <c r="J75" s="17">
        <f t="shared" si="12"/>
        <v>0.71766960000000002</v>
      </c>
      <c r="K75" s="28">
        <v>107650.44</v>
      </c>
      <c r="L75" s="28">
        <v>0</v>
      </c>
      <c r="M75" s="28">
        <v>107650.44</v>
      </c>
      <c r="N75" s="17">
        <f t="shared" si="13"/>
        <v>1</v>
      </c>
      <c r="O75" s="28">
        <v>0</v>
      </c>
      <c r="P75" s="18">
        <f t="shared" si="0"/>
        <v>-42349.56</v>
      </c>
    </row>
    <row r="76" spans="1:16" x14ac:dyDescent="0.2">
      <c r="A76" s="26" t="s">
        <v>163</v>
      </c>
      <c r="B76" s="13" t="str">
        <f t="shared" si="17"/>
        <v>3</v>
      </c>
      <c r="C76" s="13" t="str">
        <f t="shared" si="18"/>
        <v>39</v>
      </c>
      <c r="D76" s="13" t="str">
        <f t="shared" si="19"/>
        <v>399</v>
      </c>
      <c r="E76" s="27" t="s">
        <v>164</v>
      </c>
      <c r="F76" s="28">
        <v>10000</v>
      </c>
      <c r="G76" s="28">
        <v>0</v>
      </c>
      <c r="H76" s="28">
        <v>10000</v>
      </c>
      <c r="I76" s="28">
        <v>0</v>
      </c>
      <c r="J76" s="17">
        <f t="shared" si="12"/>
        <v>0</v>
      </c>
      <c r="K76" s="28">
        <v>0</v>
      </c>
      <c r="L76" s="28">
        <v>0</v>
      </c>
      <c r="M76" s="28">
        <v>0</v>
      </c>
      <c r="N76" s="17" t="str">
        <f t="shared" si="13"/>
        <v xml:space="preserve"> </v>
      </c>
      <c r="O76" s="28">
        <v>0</v>
      </c>
      <c r="P76" s="18">
        <f t="shared" si="0"/>
        <v>-10000</v>
      </c>
    </row>
    <row r="77" spans="1:16" x14ac:dyDescent="0.2">
      <c r="A77" s="26" t="s">
        <v>165</v>
      </c>
      <c r="B77" s="13" t="str">
        <f t="shared" si="17"/>
        <v>3</v>
      </c>
      <c r="C77" s="13" t="str">
        <f t="shared" si="18"/>
        <v>39</v>
      </c>
      <c r="D77" s="13" t="str">
        <f t="shared" si="19"/>
        <v>399</v>
      </c>
      <c r="E77" s="27" t="s">
        <v>166</v>
      </c>
      <c r="F77" s="28">
        <v>0</v>
      </c>
      <c r="G77" s="28">
        <v>0</v>
      </c>
      <c r="H77" s="28">
        <v>0</v>
      </c>
      <c r="I77" s="28">
        <v>230755.16</v>
      </c>
      <c r="J77" s="17" t="str">
        <f t="shared" si="12"/>
        <v xml:space="preserve"> </v>
      </c>
      <c r="K77" s="28">
        <v>230755.16</v>
      </c>
      <c r="L77" s="28">
        <v>0</v>
      </c>
      <c r="M77" s="28">
        <v>230755.16</v>
      </c>
      <c r="N77" s="17">
        <f t="shared" si="13"/>
        <v>1</v>
      </c>
      <c r="O77" s="28">
        <v>0</v>
      </c>
      <c r="P77" s="18">
        <f t="shared" si="0"/>
        <v>230755.16</v>
      </c>
    </row>
    <row r="78" spans="1:16" x14ac:dyDescent="0.2">
      <c r="A78" s="26" t="s">
        <v>167</v>
      </c>
      <c r="B78" s="13" t="str">
        <f t="shared" si="17"/>
        <v>3</v>
      </c>
      <c r="C78" s="13" t="str">
        <f t="shared" si="18"/>
        <v>39</v>
      </c>
      <c r="D78" s="13" t="str">
        <f t="shared" si="19"/>
        <v>399</v>
      </c>
      <c r="E78" s="27" t="s">
        <v>168</v>
      </c>
      <c r="F78" s="28">
        <v>0</v>
      </c>
      <c r="G78" s="28">
        <v>0</v>
      </c>
      <c r="H78" s="28">
        <v>0</v>
      </c>
      <c r="I78" s="28">
        <v>7159.27</v>
      </c>
      <c r="J78" s="17" t="str">
        <f t="shared" si="12"/>
        <v xml:space="preserve"> </v>
      </c>
      <c r="K78" s="28">
        <v>7159.27</v>
      </c>
      <c r="L78" s="28">
        <v>0</v>
      </c>
      <c r="M78" s="28">
        <v>7159.27</v>
      </c>
      <c r="N78" s="17">
        <f t="shared" si="13"/>
        <v>1</v>
      </c>
      <c r="O78" s="28">
        <v>0</v>
      </c>
      <c r="P78" s="18">
        <f t="shared" si="0"/>
        <v>7159.27</v>
      </c>
    </row>
    <row r="79" spans="1:16" x14ac:dyDescent="0.2">
      <c r="A79" s="26" t="s">
        <v>169</v>
      </c>
      <c r="B79" s="13" t="str">
        <f t="shared" si="17"/>
        <v>3</v>
      </c>
      <c r="C79" s="13" t="str">
        <f t="shared" si="18"/>
        <v>39</v>
      </c>
      <c r="D79" s="13" t="str">
        <f t="shared" si="19"/>
        <v>399</v>
      </c>
      <c r="E79" s="27" t="s">
        <v>170</v>
      </c>
      <c r="F79" s="28">
        <v>11000</v>
      </c>
      <c r="G79" s="28">
        <v>0</v>
      </c>
      <c r="H79" s="28">
        <v>11000</v>
      </c>
      <c r="I79" s="28">
        <v>11769.45</v>
      </c>
      <c r="J79" s="17">
        <f t="shared" si="12"/>
        <v>1.06995</v>
      </c>
      <c r="K79" s="28">
        <v>7129.97</v>
      </c>
      <c r="L79" s="28">
        <v>0</v>
      </c>
      <c r="M79" s="28">
        <v>7129.97</v>
      </c>
      <c r="N79" s="17">
        <f t="shared" si="13"/>
        <v>0.60580315987578004</v>
      </c>
      <c r="O79" s="28">
        <v>4639.4799999999996</v>
      </c>
      <c r="P79" s="18">
        <f t="shared" si="0"/>
        <v>769.45000000000073</v>
      </c>
    </row>
    <row r="80" spans="1:16" x14ac:dyDescent="0.2">
      <c r="A80" s="26" t="s">
        <v>171</v>
      </c>
      <c r="B80" s="13" t="str">
        <f t="shared" si="17"/>
        <v>3</v>
      </c>
      <c r="C80" s="13" t="str">
        <f t="shared" si="18"/>
        <v>39</v>
      </c>
      <c r="D80" s="13" t="str">
        <f t="shared" si="19"/>
        <v>399</v>
      </c>
      <c r="E80" s="27" t="s">
        <v>172</v>
      </c>
      <c r="F80" s="28">
        <v>3600</v>
      </c>
      <c r="G80" s="28">
        <v>0</v>
      </c>
      <c r="H80" s="28">
        <v>3600</v>
      </c>
      <c r="I80" s="28">
        <v>877.5</v>
      </c>
      <c r="J80" s="17">
        <f t="shared" si="12"/>
        <v>0.24374999999999999</v>
      </c>
      <c r="K80" s="28">
        <v>0</v>
      </c>
      <c r="L80" s="28">
        <v>0</v>
      </c>
      <c r="M80" s="28">
        <v>0</v>
      </c>
      <c r="N80" s="17">
        <f t="shared" si="13"/>
        <v>0</v>
      </c>
      <c r="O80" s="28">
        <v>877.5</v>
      </c>
      <c r="P80" s="18">
        <f t="shared" si="0"/>
        <v>-2722.5</v>
      </c>
    </row>
    <row r="81" spans="1:16" x14ac:dyDescent="0.2">
      <c r="A81" s="26" t="s">
        <v>173</v>
      </c>
      <c r="B81" s="13" t="str">
        <f t="shared" si="17"/>
        <v>4</v>
      </c>
      <c r="C81" s="13" t="str">
        <f t="shared" si="18"/>
        <v>42</v>
      </c>
      <c r="D81" s="13" t="str">
        <f t="shared" si="19"/>
        <v>420</v>
      </c>
      <c r="E81" s="27" t="s">
        <v>174</v>
      </c>
      <c r="F81" s="28">
        <v>84886840</v>
      </c>
      <c r="G81" s="28">
        <v>0</v>
      </c>
      <c r="H81" s="28">
        <v>84886840</v>
      </c>
      <c r="I81" s="28">
        <v>70007777.390000001</v>
      </c>
      <c r="J81" s="17">
        <f t="shared" si="12"/>
        <v>0.82471885382940391</v>
      </c>
      <c r="K81" s="28">
        <v>70657782.109999999</v>
      </c>
      <c r="L81" s="28">
        <v>731255.31</v>
      </c>
      <c r="M81" s="28">
        <v>69926526.799999997</v>
      </c>
      <c r="N81" s="17">
        <f t="shared" si="13"/>
        <v>0.9988394062341478</v>
      </c>
      <c r="O81" s="28">
        <v>81250.59</v>
      </c>
      <c r="P81" s="18">
        <f t="shared" si="0"/>
        <v>-14879062.609999999</v>
      </c>
    </row>
    <row r="82" spans="1:16" x14ac:dyDescent="0.2">
      <c r="A82" s="26" t="s">
        <v>175</v>
      </c>
      <c r="B82" s="13" t="str">
        <f t="shared" si="17"/>
        <v>4</v>
      </c>
      <c r="C82" s="13" t="str">
        <f t="shared" si="18"/>
        <v>42</v>
      </c>
      <c r="D82" s="13" t="str">
        <f t="shared" si="19"/>
        <v>420</v>
      </c>
      <c r="E82" s="27" t="s">
        <v>176</v>
      </c>
      <c r="F82" s="28">
        <v>0</v>
      </c>
      <c r="G82" s="28">
        <v>0</v>
      </c>
      <c r="H82" s="28">
        <v>0</v>
      </c>
      <c r="I82" s="28">
        <v>2145232.33</v>
      </c>
      <c r="J82" s="17" t="str">
        <f t="shared" si="12"/>
        <v xml:space="preserve"> </v>
      </c>
      <c r="K82" s="28">
        <v>2145232.33</v>
      </c>
      <c r="L82" s="28">
        <v>0</v>
      </c>
      <c r="M82" s="28">
        <v>2145232.33</v>
      </c>
      <c r="N82" s="17">
        <f t="shared" si="13"/>
        <v>1</v>
      </c>
      <c r="O82" s="28">
        <v>0</v>
      </c>
      <c r="P82" s="18">
        <f t="shared" si="0"/>
        <v>2145232.33</v>
      </c>
    </row>
    <row r="83" spans="1:16" x14ac:dyDescent="0.2">
      <c r="A83" s="26" t="s">
        <v>177</v>
      </c>
      <c r="B83" s="13" t="str">
        <f t="shared" si="17"/>
        <v>4</v>
      </c>
      <c r="C83" s="13" t="str">
        <f t="shared" si="18"/>
        <v>42</v>
      </c>
      <c r="D83" s="13" t="str">
        <f t="shared" si="19"/>
        <v>420</v>
      </c>
      <c r="E83" s="27" t="s">
        <v>178</v>
      </c>
      <c r="F83" s="28">
        <v>0</v>
      </c>
      <c r="G83" s="28">
        <v>0</v>
      </c>
      <c r="H83" s="28">
        <v>0</v>
      </c>
      <c r="I83" s="28">
        <v>64170.34</v>
      </c>
      <c r="J83" s="17" t="str">
        <f t="shared" si="12"/>
        <v xml:space="preserve"> </v>
      </c>
      <c r="K83" s="28">
        <v>64170.34</v>
      </c>
      <c r="L83" s="28">
        <v>0</v>
      </c>
      <c r="M83" s="28">
        <v>64170.34</v>
      </c>
      <c r="N83" s="17">
        <f t="shared" si="13"/>
        <v>1</v>
      </c>
      <c r="O83" s="28">
        <v>0</v>
      </c>
      <c r="P83" s="18">
        <f t="shared" si="0"/>
        <v>64170.34</v>
      </c>
    </row>
    <row r="84" spans="1:16" x14ac:dyDescent="0.2">
      <c r="A84" s="26" t="s">
        <v>179</v>
      </c>
      <c r="B84" s="13" t="str">
        <f t="shared" si="17"/>
        <v>4</v>
      </c>
      <c r="C84" s="13" t="str">
        <f t="shared" si="18"/>
        <v>42</v>
      </c>
      <c r="D84" s="13" t="str">
        <f t="shared" si="19"/>
        <v>420</v>
      </c>
      <c r="E84" s="27" t="s">
        <v>180</v>
      </c>
      <c r="F84" s="28">
        <v>1500000</v>
      </c>
      <c r="G84" s="28">
        <v>0</v>
      </c>
      <c r="H84" s="28">
        <v>1500000</v>
      </c>
      <c r="I84" s="28">
        <v>0</v>
      </c>
      <c r="J84" s="17">
        <f t="shared" si="12"/>
        <v>0</v>
      </c>
      <c r="K84" s="28">
        <v>0</v>
      </c>
      <c r="L84" s="28">
        <v>0</v>
      </c>
      <c r="M84" s="28">
        <v>0</v>
      </c>
      <c r="N84" s="17" t="str">
        <f t="shared" si="13"/>
        <v xml:space="preserve"> </v>
      </c>
      <c r="O84" s="28">
        <v>0</v>
      </c>
      <c r="P84" s="18">
        <f t="shared" si="0"/>
        <v>-1500000</v>
      </c>
    </row>
    <row r="85" spans="1:16" x14ac:dyDescent="0.2">
      <c r="A85" s="26" t="s">
        <v>181</v>
      </c>
      <c r="B85" s="13" t="str">
        <f t="shared" si="17"/>
        <v>4</v>
      </c>
      <c r="C85" s="13" t="str">
        <f t="shared" si="18"/>
        <v>42</v>
      </c>
      <c r="D85" s="13" t="str">
        <f t="shared" si="19"/>
        <v>420</v>
      </c>
      <c r="E85" s="27" t="s">
        <v>182</v>
      </c>
      <c r="F85" s="28">
        <v>0</v>
      </c>
      <c r="G85" s="28">
        <v>65968.87</v>
      </c>
      <c r="H85" s="28">
        <v>65968.87</v>
      </c>
      <c r="I85" s="28">
        <v>65968.87</v>
      </c>
      <c r="J85" s="17">
        <f t="shared" si="12"/>
        <v>1</v>
      </c>
      <c r="K85" s="28">
        <v>65968.87</v>
      </c>
      <c r="L85" s="28">
        <v>0</v>
      </c>
      <c r="M85" s="28">
        <v>65968.87</v>
      </c>
      <c r="N85" s="17">
        <f t="shared" si="13"/>
        <v>1</v>
      </c>
      <c r="O85" s="28">
        <v>0</v>
      </c>
      <c r="P85" s="18">
        <f t="shared" si="0"/>
        <v>0</v>
      </c>
    </row>
    <row r="86" spans="1:16" x14ac:dyDescent="0.2">
      <c r="A86" s="26" t="s">
        <v>183</v>
      </c>
      <c r="B86" s="13" t="str">
        <f t="shared" si="17"/>
        <v>4</v>
      </c>
      <c r="C86" s="13" t="str">
        <f t="shared" si="18"/>
        <v>42</v>
      </c>
      <c r="D86" s="13" t="str">
        <f t="shared" si="19"/>
        <v>420</v>
      </c>
      <c r="E86" s="27" t="s">
        <v>184</v>
      </c>
      <c r="F86" s="28">
        <v>30000</v>
      </c>
      <c r="G86" s="28">
        <v>0</v>
      </c>
      <c r="H86" s="28">
        <v>30000</v>
      </c>
      <c r="I86" s="28">
        <v>0</v>
      </c>
      <c r="J86" s="17">
        <f t="shared" si="12"/>
        <v>0</v>
      </c>
      <c r="K86" s="28">
        <v>0</v>
      </c>
      <c r="L86" s="28">
        <v>0</v>
      </c>
      <c r="M86" s="28">
        <v>0</v>
      </c>
      <c r="N86" s="17" t="str">
        <f t="shared" si="13"/>
        <v xml:space="preserve"> </v>
      </c>
      <c r="O86" s="28">
        <v>0</v>
      </c>
      <c r="P86" s="18">
        <f t="shared" si="0"/>
        <v>-30000</v>
      </c>
    </row>
    <row r="87" spans="1:16" x14ac:dyDescent="0.2">
      <c r="A87" s="26" t="s">
        <v>185</v>
      </c>
      <c r="B87" s="13" t="str">
        <f t="shared" si="17"/>
        <v>4</v>
      </c>
      <c r="C87" s="13" t="str">
        <f t="shared" si="18"/>
        <v>42</v>
      </c>
      <c r="D87" s="13" t="str">
        <f t="shared" si="19"/>
        <v>420</v>
      </c>
      <c r="E87" s="27" t="s">
        <v>186</v>
      </c>
      <c r="F87" s="28">
        <v>0</v>
      </c>
      <c r="G87" s="28">
        <v>0</v>
      </c>
      <c r="H87" s="28">
        <v>0</v>
      </c>
      <c r="I87" s="28">
        <v>0</v>
      </c>
      <c r="J87" s="17" t="str">
        <f t="shared" si="12"/>
        <v xml:space="preserve"> </v>
      </c>
      <c r="K87" s="28">
        <v>0</v>
      </c>
      <c r="L87" s="28">
        <v>0</v>
      </c>
      <c r="M87" s="28">
        <v>0</v>
      </c>
      <c r="N87" s="17" t="str">
        <f t="shared" si="13"/>
        <v xml:space="preserve"> </v>
      </c>
      <c r="O87" s="28">
        <v>0</v>
      </c>
      <c r="P87" s="18">
        <f t="shared" ref="P87:P148" si="23">I87-H87</f>
        <v>0</v>
      </c>
    </row>
    <row r="88" spans="1:16" x14ac:dyDescent="0.2">
      <c r="A88" s="26" t="s">
        <v>187</v>
      </c>
      <c r="B88" s="13" t="str">
        <f t="shared" si="17"/>
        <v>4</v>
      </c>
      <c r="C88" s="13" t="str">
        <f t="shared" si="18"/>
        <v>42</v>
      </c>
      <c r="D88" s="13" t="str">
        <f t="shared" si="19"/>
        <v>420</v>
      </c>
      <c r="E88" s="27" t="s">
        <v>188</v>
      </c>
      <c r="F88" s="28">
        <v>0</v>
      </c>
      <c r="G88" s="28">
        <v>23305</v>
      </c>
      <c r="H88" s="28">
        <v>23305</v>
      </c>
      <c r="I88" s="28">
        <v>23305</v>
      </c>
      <c r="J88" s="17">
        <f t="shared" ref="J88:J148" si="24">IF(H88=0," ",I88/H88)</f>
        <v>1</v>
      </c>
      <c r="K88" s="28">
        <v>23305</v>
      </c>
      <c r="L88" s="28">
        <v>0</v>
      </c>
      <c r="M88" s="28">
        <v>23305</v>
      </c>
      <c r="N88" s="17">
        <f t="shared" ref="N88:N148" si="25">IF(I88=0," ",M88/I88)</f>
        <v>1</v>
      </c>
      <c r="O88" s="28">
        <v>0</v>
      </c>
      <c r="P88" s="18">
        <f t="shared" si="23"/>
        <v>0</v>
      </c>
    </row>
    <row r="89" spans="1:16" x14ac:dyDescent="0.2">
      <c r="A89" s="26" t="s">
        <v>189</v>
      </c>
      <c r="B89" s="13" t="str">
        <f t="shared" si="17"/>
        <v>4</v>
      </c>
      <c r="C89" s="13" t="str">
        <f t="shared" si="18"/>
        <v>42</v>
      </c>
      <c r="D89" s="13" t="str">
        <f t="shared" si="19"/>
        <v>421</v>
      </c>
      <c r="E89" s="27" t="s">
        <v>190</v>
      </c>
      <c r="F89" s="28">
        <v>0</v>
      </c>
      <c r="G89" s="28">
        <v>0</v>
      </c>
      <c r="H89" s="28">
        <v>0</v>
      </c>
      <c r="I89" s="28">
        <v>3622.62</v>
      </c>
      <c r="J89" s="17" t="str">
        <f t="shared" si="24"/>
        <v xml:space="preserve"> </v>
      </c>
      <c r="K89" s="28">
        <v>3622.62</v>
      </c>
      <c r="L89" s="28">
        <v>0</v>
      </c>
      <c r="M89" s="28">
        <v>3622.62</v>
      </c>
      <c r="N89" s="17">
        <f t="shared" si="25"/>
        <v>1</v>
      </c>
      <c r="O89" s="28">
        <v>0</v>
      </c>
      <c r="P89" s="18">
        <f t="shared" si="23"/>
        <v>3622.62</v>
      </c>
    </row>
    <row r="90" spans="1:16" x14ac:dyDescent="0.2">
      <c r="A90" s="26" t="s">
        <v>191</v>
      </c>
      <c r="B90" s="13" t="str">
        <f t="shared" si="17"/>
        <v>4</v>
      </c>
      <c r="C90" s="13" t="str">
        <f t="shared" si="18"/>
        <v>42</v>
      </c>
      <c r="D90" s="13" t="str">
        <f t="shared" si="19"/>
        <v>422</v>
      </c>
      <c r="E90" s="27" t="s">
        <v>192</v>
      </c>
      <c r="F90" s="28">
        <v>0</v>
      </c>
      <c r="G90" s="28">
        <v>0</v>
      </c>
      <c r="H90" s="28">
        <v>0</v>
      </c>
      <c r="I90" s="28">
        <v>1250</v>
      </c>
      <c r="J90" s="17" t="str">
        <f t="shared" si="24"/>
        <v xml:space="preserve"> </v>
      </c>
      <c r="K90" s="28">
        <v>1250</v>
      </c>
      <c r="L90" s="28">
        <v>0</v>
      </c>
      <c r="M90" s="28">
        <v>1250</v>
      </c>
      <c r="N90" s="17">
        <f t="shared" si="25"/>
        <v>1</v>
      </c>
      <c r="O90" s="28">
        <v>0</v>
      </c>
      <c r="P90" s="18">
        <f t="shared" si="23"/>
        <v>1250</v>
      </c>
    </row>
    <row r="91" spans="1:16" x14ac:dyDescent="0.2">
      <c r="A91" s="26" t="s">
        <v>193</v>
      </c>
      <c r="B91" s="13" t="str">
        <f t="shared" si="17"/>
        <v>4</v>
      </c>
      <c r="C91" s="13" t="str">
        <f t="shared" si="18"/>
        <v>45</v>
      </c>
      <c r="D91" s="13" t="str">
        <f t="shared" si="19"/>
        <v>450</v>
      </c>
      <c r="E91" s="27" t="s">
        <v>194</v>
      </c>
      <c r="F91" s="28">
        <v>0</v>
      </c>
      <c r="G91" s="28">
        <v>0</v>
      </c>
      <c r="H91" s="28">
        <v>0</v>
      </c>
      <c r="I91" s="28">
        <v>0</v>
      </c>
      <c r="J91" s="17" t="str">
        <f t="shared" si="24"/>
        <v xml:space="preserve"> </v>
      </c>
      <c r="K91" s="28">
        <v>0</v>
      </c>
      <c r="L91" s="28">
        <v>0</v>
      </c>
      <c r="M91" s="28">
        <v>0</v>
      </c>
      <c r="N91" s="17" t="str">
        <f t="shared" si="25"/>
        <v xml:space="preserve"> </v>
      </c>
      <c r="O91" s="28">
        <v>0</v>
      </c>
      <c r="P91" s="18">
        <f t="shared" si="23"/>
        <v>0</v>
      </c>
    </row>
    <row r="92" spans="1:16" x14ac:dyDescent="0.2">
      <c r="A92" s="26" t="s">
        <v>195</v>
      </c>
      <c r="B92" s="13" t="str">
        <f t="shared" si="17"/>
        <v>4</v>
      </c>
      <c r="C92" s="13" t="str">
        <f t="shared" si="18"/>
        <v>45</v>
      </c>
      <c r="D92" s="13" t="str">
        <f t="shared" si="19"/>
        <v>450</v>
      </c>
      <c r="E92" s="27" t="s">
        <v>196</v>
      </c>
      <c r="F92" s="28">
        <v>6993025</v>
      </c>
      <c r="G92" s="28">
        <v>0</v>
      </c>
      <c r="H92" s="28">
        <v>6993025</v>
      </c>
      <c r="I92" s="28">
        <v>7567310.0099999998</v>
      </c>
      <c r="J92" s="17">
        <f t="shared" si="24"/>
        <v>1.0821225449644467</v>
      </c>
      <c r="K92" s="28">
        <v>7567310.0099999998</v>
      </c>
      <c r="L92" s="28">
        <v>0</v>
      </c>
      <c r="M92" s="28">
        <v>7567310.0099999998</v>
      </c>
      <c r="N92" s="17">
        <f t="shared" si="25"/>
        <v>1</v>
      </c>
      <c r="O92" s="28">
        <v>0</v>
      </c>
      <c r="P92" s="18">
        <f t="shared" si="23"/>
        <v>574285.00999999978</v>
      </c>
    </row>
    <row r="93" spans="1:16" x14ac:dyDescent="0.2">
      <c r="A93" s="26" t="s">
        <v>197</v>
      </c>
      <c r="B93" s="13" t="str">
        <f t="shared" si="17"/>
        <v>4</v>
      </c>
      <c r="C93" s="13" t="str">
        <f t="shared" si="18"/>
        <v>45</v>
      </c>
      <c r="D93" s="13" t="str">
        <f t="shared" si="19"/>
        <v>450</v>
      </c>
      <c r="E93" s="27" t="s">
        <v>198</v>
      </c>
      <c r="F93" s="28">
        <v>0</v>
      </c>
      <c r="G93" s="28">
        <v>0</v>
      </c>
      <c r="H93" s="28">
        <v>0</v>
      </c>
      <c r="I93" s="28">
        <v>0</v>
      </c>
      <c r="J93" s="17" t="str">
        <f t="shared" si="24"/>
        <v xml:space="preserve"> </v>
      </c>
      <c r="K93" s="28">
        <v>0</v>
      </c>
      <c r="L93" s="28">
        <v>0</v>
      </c>
      <c r="M93" s="28">
        <v>0</v>
      </c>
      <c r="N93" s="17" t="str">
        <f t="shared" si="25"/>
        <v xml:space="preserve"> </v>
      </c>
      <c r="O93" s="28">
        <v>0</v>
      </c>
      <c r="P93" s="18">
        <f t="shared" si="23"/>
        <v>0</v>
      </c>
    </row>
    <row r="94" spans="1:16" x14ac:dyDescent="0.2">
      <c r="A94" s="26" t="s">
        <v>199</v>
      </c>
      <c r="B94" s="13" t="str">
        <f t="shared" si="17"/>
        <v>4</v>
      </c>
      <c r="C94" s="13" t="str">
        <f t="shared" si="18"/>
        <v>45</v>
      </c>
      <c r="D94" s="13" t="str">
        <f t="shared" si="19"/>
        <v>450</v>
      </c>
      <c r="E94" s="27" t="s">
        <v>200</v>
      </c>
      <c r="F94" s="28">
        <v>2943860</v>
      </c>
      <c r="G94" s="28">
        <v>0</v>
      </c>
      <c r="H94" s="28">
        <v>2943860</v>
      </c>
      <c r="I94" s="28">
        <v>2183300.38</v>
      </c>
      <c r="J94" s="17">
        <f t="shared" si="24"/>
        <v>0.74164545188969577</v>
      </c>
      <c r="K94" s="28">
        <v>2183300.38</v>
      </c>
      <c r="L94" s="28">
        <v>0</v>
      </c>
      <c r="M94" s="28">
        <v>2183300.38</v>
      </c>
      <c r="N94" s="17">
        <f t="shared" si="25"/>
        <v>1</v>
      </c>
      <c r="O94" s="28">
        <v>0</v>
      </c>
      <c r="P94" s="18">
        <f t="shared" si="23"/>
        <v>-760559.62000000011</v>
      </c>
    </row>
    <row r="95" spans="1:16" x14ac:dyDescent="0.2">
      <c r="A95" s="26" t="s">
        <v>201</v>
      </c>
      <c r="B95" s="13" t="str">
        <f t="shared" si="17"/>
        <v>4</v>
      </c>
      <c r="C95" s="13" t="str">
        <f t="shared" si="18"/>
        <v>45</v>
      </c>
      <c r="D95" s="13" t="str">
        <f t="shared" si="19"/>
        <v>450</v>
      </c>
      <c r="E95" s="27" t="s">
        <v>202</v>
      </c>
      <c r="F95" s="28">
        <v>526090</v>
      </c>
      <c r="G95" s="28">
        <v>0</v>
      </c>
      <c r="H95" s="28">
        <v>526090</v>
      </c>
      <c r="I95" s="28">
        <v>91147.09</v>
      </c>
      <c r="J95" s="17">
        <f t="shared" si="24"/>
        <v>0.17325379687886103</v>
      </c>
      <c r="K95" s="28">
        <v>91147.09</v>
      </c>
      <c r="L95" s="28">
        <v>0</v>
      </c>
      <c r="M95" s="28">
        <v>91147.09</v>
      </c>
      <c r="N95" s="17">
        <f t="shared" si="25"/>
        <v>1</v>
      </c>
      <c r="O95" s="28">
        <v>0</v>
      </c>
      <c r="P95" s="18">
        <f t="shared" si="23"/>
        <v>-434942.91000000003</v>
      </c>
    </row>
    <row r="96" spans="1:16" x14ac:dyDescent="0.2">
      <c r="A96" s="26" t="s">
        <v>203</v>
      </c>
      <c r="B96" s="13" t="str">
        <f t="shared" si="17"/>
        <v>4</v>
      </c>
      <c r="C96" s="13" t="str">
        <f t="shared" si="18"/>
        <v>45</v>
      </c>
      <c r="D96" s="13" t="str">
        <f t="shared" si="19"/>
        <v>450</v>
      </c>
      <c r="E96" s="27" t="s">
        <v>204</v>
      </c>
      <c r="F96" s="28">
        <v>3000</v>
      </c>
      <c r="G96" s="28">
        <v>36000</v>
      </c>
      <c r="H96" s="28">
        <v>39000</v>
      </c>
      <c r="I96" s="28">
        <v>18000</v>
      </c>
      <c r="J96" s="17">
        <f t="shared" si="24"/>
        <v>0.46153846153846156</v>
      </c>
      <c r="K96" s="28">
        <v>18000</v>
      </c>
      <c r="L96" s="28">
        <v>0</v>
      </c>
      <c r="M96" s="28">
        <v>18000</v>
      </c>
      <c r="N96" s="17">
        <f t="shared" si="25"/>
        <v>1</v>
      </c>
      <c r="O96" s="28">
        <v>0</v>
      </c>
      <c r="P96" s="18">
        <f t="shared" si="23"/>
        <v>-21000</v>
      </c>
    </row>
    <row r="97" spans="1:16" x14ac:dyDescent="0.2">
      <c r="A97" s="26" t="s">
        <v>205</v>
      </c>
      <c r="B97" s="13" t="str">
        <f t="shared" si="17"/>
        <v>4</v>
      </c>
      <c r="C97" s="13" t="str">
        <f t="shared" si="18"/>
        <v>45</v>
      </c>
      <c r="D97" s="13" t="str">
        <f t="shared" si="19"/>
        <v>450</v>
      </c>
      <c r="E97" s="27" t="s">
        <v>206</v>
      </c>
      <c r="F97" s="28">
        <v>562785</v>
      </c>
      <c r="G97" s="28">
        <v>0</v>
      </c>
      <c r="H97" s="28">
        <v>562785</v>
      </c>
      <c r="I97" s="28">
        <v>562782.71999999997</v>
      </c>
      <c r="J97" s="17">
        <f t="shared" si="24"/>
        <v>0.99999594871931552</v>
      </c>
      <c r="K97" s="28">
        <v>562782.71999999997</v>
      </c>
      <c r="L97" s="28">
        <v>0</v>
      </c>
      <c r="M97" s="28">
        <v>562782.71999999997</v>
      </c>
      <c r="N97" s="17">
        <f t="shared" si="25"/>
        <v>1</v>
      </c>
      <c r="O97" s="28">
        <v>0</v>
      </c>
      <c r="P97" s="18">
        <f t="shared" si="23"/>
        <v>-2.2800000000279397</v>
      </c>
    </row>
    <row r="98" spans="1:16" x14ac:dyDescent="0.2">
      <c r="A98" s="26" t="s">
        <v>207</v>
      </c>
      <c r="B98" s="13" t="str">
        <f t="shared" si="17"/>
        <v>4</v>
      </c>
      <c r="C98" s="13" t="str">
        <f t="shared" si="18"/>
        <v>45</v>
      </c>
      <c r="D98" s="13" t="str">
        <f t="shared" si="19"/>
        <v>450</v>
      </c>
      <c r="E98" s="27" t="s">
        <v>208</v>
      </c>
      <c r="F98" s="28">
        <v>1375</v>
      </c>
      <c r="G98" s="28">
        <v>0</v>
      </c>
      <c r="H98" s="28">
        <v>1375</v>
      </c>
      <c r="I98" s="28">
        <v>0</v>
      </c>
      <c r="J98" s="17">
        <f t="shared" si="24"/>
        <v>0</v>
      </c>
      <c r="K98" s="28">
        <v>0</v>
      </c>
      <c r="L98" s="28">
        <v>0</v>
      </c>
      <c r="M98" s="28">
        <v>0</v>
      </c>
      <c r="N98" s="17" t="str">
        <f t="shared" si="25"/>
        <v xml:space="preserve"> </v>
      </c>
      <c r="O98" s="28">
        <v>0</v>
      </c>
      <c r="P98" s="18">
        <f t="shared" si="23"/>
        <v>-1375</v>
      </c>
    </row>
    <row r="99" spans="1:16" x14ac:dyDescent="0.2">
      <c r="A99" s="26" t="s">
        <v>209</v>
      </c>
      <c r="B99" s="13" t="str">
        <f t="shared" si="17"/>
        <v>4</v>
      </c>
      <c r="C99" s="13" t="str">
        <f t="shared" si="18"/>
        <v>45</v>
      </c>
      <c r="D99" s="13" t="str">
        <f t="shared" si="19"/>
        <v>450</v>
      </c>
      <c r="E99" s="27" t="s">
        <v>210</v>
      </c>
      <c r="F99" s="28">
        <v>9750</v>
      </c>
      <c r="G99" s="28">
        <v>0</v>
      </c>
      <c r="H99" s="28">
        <v>9750</v>
      </c>
      <c r="I99" s="28">
        <v>0</v>
      </c>
      <c r="J99" s="17">
        <f t="shared" si="24"/>
        <v>0</v>
      </c>
      <c r="K99" s="28">
        <v>0</v>
      </c>
      <c r="L99" s="28">
        <v>0</v>
      </c>
      <c r="M99" s="28">
        <v>0</v>
      </c>
      <c r="N99" s="17" t="str">
        <f t="shared" si="25"/>
        <v xml:space="preserve"> </v>
      </c>
      <c r="O99" s="28">
        <v>0</v>
      </c>
      <c r="P99" s="18">
        <f t="shared" si="23"/>
        <v>-9750</v>
      </c>
    </row>
    <row r="100" spans="1:16" x14ac:dyDescent="0.2">
      <c r="A100" s="26" t="s">
        <v>211</v>
      </c>
      <c r="B100" s="13" t="str">
        <f t="shared" si="17"/>
        <v>4</v>
      </c>
      <c r="C100" s="13" t="str">
        <f t="shared" si="18"/>
        <v>45</v>
      </c>
      <c r="D100" s="13" t="str">
        <f t="shared" si="19"/>
        <v>450</v>
      </c>
      <c r="E100" s="27" t="s">
        <v>212</v>
      </c>
      <c r="F100" s="28">
        <v>88000</v>
      </c>
      <c r="G100" s="28">
        <v>0</v>
      </c>
      <c r="H100" s="28">
        <v>88000</v>
      </c>
      <c r="I100" s="28">
        <v>88000</v>
      </c>
      <c r="J100" s="17">
        <f t="shared" si="24"/>
        <v>1</v>
      </c>
      <c r="K100" s="28">
        <v>88000</v>
      </c>
      <c r="L100" s="28">
        <v>0</v>
      </c>
      <c r="M100" s="28">
        <v>88000</v>
      </c>
      <c r="N100" s="17">
        <f t="shared" si="25"/>
        <v>1</v>
      </c>
      <c r="O100" s="28">
        <v>0</v>
      </c>
      <c r="P100" s="18">
        <f t="shared" si="23"/>
        <v>0</v>
      </c>
    </row>
    <row r="101" spans="1:16" x14ac:dyDescent="0.2">
      <c r="A101" s="26" t="s">
        <v>213</v>
      </c>
      <c r="B101" s="13" t="str">
        <f t="shared" si="17"/>
        <v>4</v>
      </c>
      <c r="C101" s="13" t="str">
        <f t="shared" si="18"/>
        <v>45</v>
      </c>
      <c r="D101" s="13" t="str">
        <f t="shared" si="19"/>
        <v>450</v>
      </c>
      <c r="E101" s="27" t="s">
        <v>214</v>
      </c>
      <c r="F101" s="28">
        <v>1467945</v>
      </c>
      <c r="G101" s="28">
        <v>0</v>
      </c>
      <c r="H101" s="28">
        <v>1467945</v>
      </c>
      <c r="I101" s="28">
        <v>2125653</v>
      </c>
      <c r="J101" s="17">
        <f t="shared" si="24"/>
        <v>1.448046759245067</v>
      </c>
      <c r="K101" s="28">
        <v>2125653</v>
      </c>
      <c r="L101" s="28">
        <v>0</v>
      </c>
      <c r="M101" s="28">
        <v>2125653</v>
      </c>
      <c r="N101" s="17">
        <f t="shared" si="25"/>
        <v>1</v>
      </c>
      <c r="O101" s="28">
        <v>0</v>
      </c>
      <c r="P101" s="18">
        <f t="shared" si="23"/>
        <v>657708</v>
      </c>
    </row>
    <row r="102" spans="1:16" x14ac:dyDescent="0.2">
      <c r="A102" s="26" t="s">
        <v>215</v>
      </c>
      <c r="B102" s="13" t="str">
        <f t="shared" si="17"/>
        <v>4</v>
      </c>
      <c r="C102" s="13" t="str">
        <f t="shared" si="18"/>
        <v>45</v>
      </c>
      <c r="D102" s="13" t="str">
        <f t="shared" si="19"/>
        <v>450</v>
      </c>
      <c r="E102" s="27" t="s">
        <v>216</v>
      </c>
      <c r="F102" s="28">
        <v>167200</v>
      </c>
      <c r="G102" s="28">
        <v>0</v>
      </c>
      <c r="H102" s="28">
        <v>167200</v>
      </c>
      <c r="I102" s="28">
        <v>57928.34</v>
      </c>
      <c r="J102" s="17">
        <f t="shared" si="24"/>
        <v>0.3464613636363636</v>
      </c>
      <c r="K102" s="28">
        <v>57928.34</v>
      </c>
      <c r="L102" s="28">
        <v>0</v>
      </c>
      <c r="M102" s="28">
        <v>57928.34</v>
      </c>
      <c r="N102" s="17">
        <f t="shared" si="25"/>
        <v>1</v>
      </c>
      <c r="O102" s="28">
        <v>0</v>
      </c>
      <c r="P102" s="18">
        <f t="shared" si="23"/>
        <v>-109271.66</v>
      </c>
    </row>
    <row r="103" spans="1:16" x14ac:dyDescent="0.2">
      <c r="A103" s="26" t="s">
        <v>217</v>
      </c>
      <c r="B103" s="13" t="str">
        <f t="shared" si="17"/>
        <v>4</v>
      </c>
      <c r="C103" s="13" t="str">
        <f t="shared" si="18"/>
        <v>45</v>
      </c>
      <c r="D103" s="13" t="str">
        <f t="shared" si="19"/>
        <v>450</v>
      </c>
      <c r="E103" s="27" t="s">
        <v>218</v>
      </c>
      <c r="F103" s="28">
        <v>308015</v>
      </c>
      <c r="G103" s="28">
        <v>0</v>
      </c>
      <c r="H103" s="28">
        <v>308015</v>
      </c>
      <c r="I103" s="28">
        <v>308013.76</v>
      </c>
      <c r="J103" s="17">
        <f t="shared" si="24"/>
        <v>0.99999597422203468</v>
      </c>
      <c r="K103" s="28">
        <v>308013.76</v>
      </c>
      <c r="L103" s="28">
        <v>0</v>
      </c>
      <c r="M103" s="28">
        <v>308013.76</v>
      </c>
      <c r="N103" s="17">
        <f t="shared" si="25"/>
        <v>1</v>
      </c>
      <c r="O103" s="28">
        <v>0</v>
      </c>
      <c r="P103" s="18">
        <f t="shared" si="23"/>
        <v>-1.2399999999906868</v>
      </c>
    </row>
    <row r="104" spans="1:16" x14ac:dyDescent="0.2">
      <c r="A104" s="26" t="s">
        <v>219</v>
      </c>
      <c r="B104" s="13" t="str">
        <f t="shared" si="17"/>
        <v>4</v>
      </c>
      <c r="C104" s="13" t="str">
        <f t="shared" si="18"/>
        <v>45</v>
      </c>
      <c r="D104" s="13" t="str">
        <f t="shared" si="19"/>
        <v>450</v>
      </c>
      <c r="E104" s="27" t="s">
        <v>220</v>
      </c>
      <c r="F104" s="28">
        <v>10500</v>
      </c>
      <c r="G104" s="28">
        <v>0</v>
      </c>
      <c r="H104" s="28">
        <v>10500</v>
      </c>
      <c r="I104" s="28">
        <v>10500</v>
      </c>
      <c r="J104" s="17">
        <f t="shared" si="24"/>
        <v>1</v>
      </c>
      <c r="K104" s="28">
        <v>10500</v>
      </c>
      <c r="L104" s="28">
        <v>0</v>
      </c>
      <c r="M104" s="28">
        <v>10500</v>
      </c>
      <c r="N104" s="17">
        <f t="shared" si="25"/>
        <v>1</v>
      </c>
      <c r="O104" s="28">
        <v>0</v>
      </c>
      <c r="P104" s="18">
        <f t="shared" si="23"/>
        <v>0</v>
      </c>
    </row>
    <row r="105" spans="1:16" x14ac:dyDescent="0.2">
      <c r="A105" s="26" t="s">
        <v>221</v>
      </c>
      <c r="B105" s="13" t="str">
        <f t="shared" si="17"/>
        <v>4</v>
      </c>
      <c r="C105" s="13" t="str">
        <f t="shared" si="18"/>
        <v>45</v>
      </c>
      <c r="D105" s="13" t="str">
        <f t="shared" si="19"/>
        <v>450</v>
      </c>
      <c r="E105" s="27" t="s">
        <v>222</v>
      </c>
      <c r="F105" s="28">
        <v>5210</v>
      </c>
      <c r="G105" s="28">
        <v>48000</v>
      </c>
      <c r="H105" s="28">
        <v>53210</v>
      </c>
      <c r="I105" s="28">
        <v>48000</v>
      </c>
      <c r="J105" s="17">
        <f t="shared" si="24"/>
        <v>0.90208607404623187</v>
      </c>
      <c r="K105" s="28">
        <v>48000</v>
      </c>
      <c r="L105" s="28">
        <v>0</v>
      </c>
      <c r="M105" s="28">
        <v>48000</v>
      </c>
      <c r="N105" s="17">
        <f t="shared" si="25"/>
        <v>1</v>
      </c>
      <c r="O105" s="28">
        <v>0</v>
      </c>
      <c r="P105" s="18">
        <f t="shared" si="23"/>
        <v>-5210</v>
      </c>
    </row>
    <row r="106" spans="1:16" x14ac:dyDescent="0.2">
      <c r="A106" s="26" t="s">
        <v>352</v>
      </c>
      <c r="B106" s="13" t="str">
        <f t="shared" si="17"/>
        <v>4</v>
      </c>
      <c r="C106" s="13" t="str">
        <f t="shared" si="18"/>
        <v>45</v>
      </c>
      <c r="D106" s="13" t="str">
        <f t="shared" si="19"/>
        <v>450</v>
      </c>
      <c r="E106" s="27" t="s">
        <v>353</v>
      </c>
      <c r="F106" s="28">
        <v>0</v>
      </c>
      <c r="G106" s="28">
        <v>0</v>
      </c>
      <c r="H106" s="28">
        <v>0</v>
      </c>
      <c r="I106" s="28">
        <v>0</v>
      </c>
      <c r="J106" s="17" t="str">
        <f t="shared" si="24"/>
        <v xml:space="preserve"> </v>
      </c>
      <c r="K106" s="28">
        <v>0</v>
      </c>
      <c r="L106" s="28">
        <v>0</v>
      </c>
      <c r="M106" s="28">
        <v>0</v>
      </c>
      <c r="N106" s="17" t="str">
        <f t="shared" si="25"/>
        <v xml:space="preserve"> </v>
      </c>
      <c r="O106" s="28">
        <v>0</v>
      </c>
      <c r="P106" s="18">
        <f t="shared" si="23"/>
        <v>0</v>
      </c>
    </row>
    <row r="107" spans="1:16" x14ac:dyDescent="0.2">
      <c r="A107" s="26" t="s">
        <v>223</v>
      </c>
      <c r="B107" s="13" t="str">
        <f t="shared" si="17"/>
        <v>4</v>
      </c>
      <c r="C107" s="13" t="str">
        <f t="shared" si="18"/>
        <v>45</v>
      </c>
      <c r="D107" s="13" t="str">
        <f t="shared" si="19"/>
        <v>450</v>
      </c>
      <c r="E107" s="27" t="s">
        <v>224</v>
      </c>
      <c r="F107" s="28">
        <v>61780</v>
      </c>
      <c r="G107" s="28">
        <v>0</v>
      </c>
      <c r="H107" s="28">
        <v>61780</v>
      </c>
      <c r="I107" s="28">
        <v>57250.21</v>
      </c>
      <c r="J107" s="17">
        <f t="shared" si="24"/>
        <v>0.9266786986079637</v>
      </c>
      <c r="K107" s="28">
        <v>57250.21</v>
      </c>
      <c r="L107" s="28">
        <v>0</v>
      </c>
      <c r="M107" s="28">
        <v>57250.21</v>
      </c>
      <c r="N107" s="17">
        <f t="shared" si="25"/>
        <v>1</v>
      </c>
      <c r="O107" s="28">
        <v>0</v>
      </c>
      <c r="P107" s="18">
        <f t="shared" si="23"/>
        <v>-4529.7900000000009</v>
      </c>
    </row>
    <row r="108" spans="1:16" x14ac:dyDescent="0.2">
      <c r="A108" s="26" t="s">
        <v>354</v>
      </c>
      <c r="B108" s="13" t="str">
        <f t="shared" si="17"/>
        <v>4</v>
      </c>
      <c r="C108" s="13" t="str">
        <f t="shared" si="18"/>
        <v>45</v>
      </c>
      <c r="D108" s="13" t="str">
        <f t="shared" si="19"/>
        <v>450</v>
      </c>
      <c r="E108" s="27" t="s">
        <v>355</v>
      </c>
      <c r="F108" s="28">
        <v>0</v>
      </c>
      <c r="G108" s="28">
        <v>162015.39000000001</v>
      </c>
      <c r="H108" s="28">
        <v>162015.39000000001</v>
      </c>
      <c r="I108" s="28">
        <v>0</v>
      </c>
      <c r="J108" s="17">
        <f t="shared" si="24"/>
        <v>0</v>
      </c>
      <c r="K108" s="28">
        <v>0</v>
      </c>
      <c r="L108" s="28">
        <v>0</v>
      </c>
      <c r="M108" s="28">
        <v>0</v>
      </c>
      <c r="N108" s="17" t="str">
        <f t="shared" si="25"/>
        <v xml:space="preserve"> </v>
      </c>
      <c r="O108" s="28">
        <v>0</v>
      </c>
      <c r="P108" s="18">
        <f t="shared" si="23"/>
        <v>-162015.39000000001</v>
      </c>
    </row>
    <row r="109" spans="1:16" x14ac:dyDescent="0.2">
      <c r="A109" s="26" t="s">
        <v>225</v>
      </c>
      <c r="B109" s="13" t="str">
        <f t="shared" si="17"/>
        <v>4</v>
      </c>
      <c r="C109" s="13" t="str">
        <f t="shared" si="18"/>
        <v>45</v>
      </c>
      <c r="D109" s="13" t="str">
        <f t="shared" si="19"/>
        <v>450</v>
      </c>
      <c r="E109" s="27" t="s">
        <v>226</v>
      </c>
      <c r="F109" s="28">
        <v>197225</v>
      </c>
      <c r="G109" s="28">
        <v>0</v>
      </c>
      <c r="H109" s="28">
        <v>197225</v>
      </c>
      <c r="I109" s="28">
        <v>150999.29999999999</v>
      </c>
      <c r="J109" s="17">
        <f t="shared" si="24"/>
        <v>0.76561947014830767</v>
      </c>
      <c r="K109" s="28">
        <v>150999.29999999999</v>
      </c>
      <c r="L109" s="28">
        <v>0</v>
      </c>
      <c r="M109" s="28">
        <v>150999.29999999999</v>
      </c>
      <c r="N109" s="17">
        <f t="shared" si="25"/>
        <v>1</v>
      </c>
      <c r="O109" s="28">
        <v>0</v>
      </c>
      <c r="P109" s="18">
        <f t="shared" si="23"/>
        <v>-46225.700000000012</v>
      </c>
    </row>
    <row r="110" spans="1:16" x14ac:dyDescent="0.2">
      <c r="A110" s="26" t="s">
        <v>227</v>
      </c>
      <c r="B110" s="13" t="str">
        <f t="shared" si="17"/>
        <v>4</v>
      </c>
      <c r="C110" s="13" t="str">
        <f t="shared" si="18"/>
        <v>45</v>
      </c>
      <c r="D110" s="13" t="str">
        <f t="shared" si="19"/>
        <v>450</v>
      </c>
      <c r="E110" s="27" t="s">
        <v>228</v>
      </c>
      <c r="F110" s="28">
        <v>1547000</v>
      </c>
      <c r="G110" s="28">
        <v>0</v>
      </c>
      <c r="H110" s="28">
        <v>1547000</v>
      </c>
      <c r="I110" s="28">
        <v>1184413.3700000001</v>
      </c>
      <c r="J110" s="17">
        <f t="shared" si="24"/>
        <v>0.76561950226244346</v>
      </c>
      <c r="K110" s="28">
        <v>1184413.3700000001</v>
      </c>
      <c r="L110" s="28">
        <v>0</v>
      </c>
      <c r="M110" s="28">
        <v>1184413.3700000001</v>
      </c>
      <c r="N110" s="17">
        <f t="shared" si="25"/>
        <v>1</v>
      </c>
      <c r="O110" s="28">
        <v>0</v>
      </c>
      <c r="P110" s="18">
        <f t="shared" si="23"/>
        <v>-362586.62999999989</v>
      </c>
    </row>
    <row r="111" spans="1:16" x14ac:dyDescent="0.2">
      <c r="A111" s="26" t="s">
        <v>229</v>
      </c>
      <c r="B111" s="13" t="str">
        <f t="shared" si="17"/>
        <v>4</v>
      </c>
      <c r="C111" s="13" t="str">
        <f t="shared" si="18"/>
        <v>45</v>
      </c>
      <c r="D111" s="13" t="str">
        <f t="shared" si="19"/>
        <v>450</v>
      </c>
      <c r="E111" s="27" t="s">
        <v>230</v>
      </c>
      <c r="F111" s="28">
        <v>1803160</v>
      </c>
      <c r="G111" s="28">
        <v>0</v>
      </c>
      <c r="H111" s="28">
        <v>1803160</v>
      </c>
      <c r="I111" s="28">
        <v>0</v>
      </c>
      <c r="J111" s="17">
        <f t="shared" si="24"/>
        <v>0</v>
      </c>
      <c r="K111" s="28">
        <v>0</v>
      </c>
      <c r="L111" s="28">
        <v>0</v>
      </c>
      <c r="M111" s="28">
        <v>0</v>
      </c>
      <c r="N111" s="17" t="str">
        <f t="shared" si="25"/>
        <v xml:space="preserve"> </v>
      </c>
      <c r="O111" s="28">
        <v>0</v>
      </c>
      <c r="P111" s="18">
        <f t="shared" si="23"/>
        <v>-1803160</v>
      </c>
    </row>
    <row r="112" spans="1:16" x14ac:dyDescent="0.2">
      <c r="A112" s="26" t="s">
        <v>231</v>
      </c>
      <c r="B112" s="13" t="str">
        <f t="shared" si="17"/>
        <v>4</v>
      </c>
      <c r="C112" s="13" t="str">
        <f t="shared" si="18"/>
        <v>45</v>
      </c>
      <c r="D112" s="13" t="str">
        <f t="shared" si="19"/>
        <v>450</v>
      </c>
      <c r="E112" s="27" t="s">
        <v>232</v>
      </c>
      <c r="F112" s="28">
        <v>569585</v>
      </c>
      <c r="G112" s="28">
        <v>0</v>
      </c>
      <c r="H112" s="28">
        <v>569585</v>
      </c>
      <c r="I112" s="28">
        <v>381114.62</v>
      </c>
      <c r="J112" s="17">
        <f t="shared" si="24"/>
        <v>0.66910929887549708</v>
      </c>
      <c r="K112" s="28">
        <v>381114.62</v>
      </c>
      <c r="L112" s="28">
        <v>0</v>
      </c>
      <c r="M112" s="28">
        <v>381114.62</v>
      </c>
      <c r="N112" s="17">
        <f t="shared" si="25"/>
        <v>1</v>
      </c>
      <c r="O112" s="28">
        <v>0</v>
      </c>
      <c r="P112" s="18">
        <f t="shared" si="23"/>
        <v>-188470.38</v>
      </c>
    </row>
    <row r="113" spans="1:16" x14ac:dyDescent="0.2">
      <c r="A113" s="26" t="s">
        <v>233</v>
      </c>
      <c r="B113" s="13" t="str">
        <f t="shared" si="17"/>
        <v>4</v>
      </c>
      <c r="C113" s="13" t="str">
        <f t="shared" si="18"/>
        <v>45</v>
      </c>
      <c r="D113" s="13" t="str">
        <f t="shared" si="19"/>
        <v>451</v>
      </c>
      <c r="E113" s="27" t="s">
        <v>234</v>
      </c>
      <c r="F113" s="28">
        <v>200000</v>
      </c>
      <c r="G113" s="28">
        <v>0</v>
      </c>
      <c r="H113" s="28">
        <v>200000</v>
      </c>
      <c r="I113" s="28">
        <v>0</v>
      </c>
      <c r="J113" s="17">
        <f t="shared" si="24"/>
        <v>0</v>
      </c>
      <c r="K113" s="28">
        <v>0</v>
      </c>
      <c r="L113" s="28">
        <v>0</v>
      </c>
      <c r="M113" s="28">
        <v>0</v>
      </c>
      <c r="N113" s="17" t="str">
        <f t="shared" si="25"/>
        <v xml:space="preserve"> </v>
      </c>
      <c r="O113" s="28">
        <v>0</v>
      </c>
      <c r="P113" s="18">
        <f t="shared" si="23"/>
        <v>-200000</v>
      </c>
    </row>
    <row r="114" spans="1:16" x14ac:dyDescent="0.2">
      <c r="A114" s="26" t="s">
        <v>235</v>
      </c>
      <c r="B114" s="13" t="str">
        <f t="shared" si="17"/>
        <v>4</v>
      </c>
      <c r="C114" s="13" t="str">
        <f t="shared" si="18"/>
        <v>45</v>
      </c>
      <c r="D114" s="13" t="str">
        <f t="shared" si="19"/>
        <v>451</v>
      </c>
      <c r="E114" s="27" t="s">
        <v>236</v>
      </c>
      <c r="F114" s="28">
        <v>0</v>
      </c>
      <c r="G114" s="28">
        <v>0</v>
      </c>
      <c r="H114" s="28">
        <v>0</v>
      </c>
      <c r="I114" s="28">
        <v>45457.21</v>
      </c>
      <c r="J114" s="17" t="str">
        <f t="shared" si="24"/>
        <v xml:space="preserve"> </v>
      </c>
      <c r="K114" s="28">
        <v>45457.21</v>
      </c>
      <c r="L114" s="28">
        <v>0</v>
      </c>
      <c r="M114" s="28">
        <v>45457.21</v>
      </c>
      <c r="N114" s="17">
        <f t="shared" si="25"/>
        <v>1</v>
      </c>
      <c r="O114" s="28">
        <v>0</v>
      </c>
      <c r="P114" s="18">
        <f t="shared" si="23"/>
        <v>45457.21</v>
      </c>
    </row>
    <row r="115" spans="1:16" x14ac:dyDescent="0.2">
      <c r="A115" s="26" t="s">
        <v>237</v>
      </c>
      <c r="B115" s="13" t="str">
        <f t="shared" ref="B115:B132" si="26">LEFT(A115,1)</f>
        <v>4</v>
      </c>
      <c r="C115" s="13" t="str">
        <f t="shared" ref="C115:C132" si="27">LEFT(A115,2)</f>
        <v>45</v>
      </c>
      <c r="D115" s="13" t="str">
        <f t="shared" ref="D115:D132" si="28">LEFT(A115,3)</f>
        <v>451</v>
      </c>
      <c r="E115" s="27" t="s">
        <v>238</v>
      </c>
      <c r="F115" s="28">
        <v>0</v>
      </c>
      <c r="G115" s="28">
        <v>0</v>
      </c>
      <c r="H115" s="28">
        <v>0</v>
      </c>
      <c r="I115" s="28">
        <v>40161.39</v>
      </c>
      <c r="J115" s="17" t="str">
        <f t="shared" si="24"/>
        <v xml:space="preserve"> </v>
      </c>
      <c r="K115" s="28">
        <v>40161.39</v>
      </c>
      <c r="L115" s="28">
        <v>0</v>
      </c>
      <c r="M115" s="28">
        <v>40161.39</v>
      </c>
      <c r="N115" s="17">
        <f t="shared" si="25"/>
        <v>1</v>
      </c>
      <c r="O115" s="28">
        <v>0</v>
      </c>
      <c r="P115" s="18">
        <f t="shared" si="23"/>
        <v>40161.39</v>
      </c>
    </row>
    <row r="116" spans="1:16" x14ac:dyDescent="0.2">
      <c r="A116" s="26" t="s">
        <v>239</v>
      </c>
      <c r="B116" s="13" t="str">
        <f t="shared" si="26"/>
        <v>4</v>
      </c>
      <c r="C116" s="13" t="str">
        <f t="shared" si="27"/>
        <v>45</v>
      </c>
      <c r="D116" s="13" t="str">
        <f t="shared" si="28"/>
        <v>451</v>
      </c>
      <c r="E116" s="27" t="s">
        <v>240</v>
      </c>
      <c r="F116" s="28">
        <v>0</v>
      </c>
      <c r="G116" s="28">
        <v>0</v>
      </c>
      <c r="H116" s="28">
        <v>0</v>
      </c>
      <c r="I116" s="28">
        <v>55192.46</v>
      </c>
      <c r="J116" s="17" t="str">
        <f t="shared" si="24"/>
        <v xml:space="preserve"> </v>
      </c>
      <c r="K116" s="28">
        <v>55192.46</v>
      </c>
      <c r="L116" s="28">
        <v>0</v>
      </c>
      <c r="M116" s="28">
        <v>55192.46</v>
      </c>
      <c r="N116" s="17">
        <f t="shared" si="25"/>
        <v>1</v>
      </c>
      <c r="O116" s="28">
        <v>0</v>
      </c>
      <c r="P116" s="18">
        <f t="shared" si="23"/>
        <v>55192.46</v>
      </c>
    </row>
    <row r="117" spans="1:16" x14ac:dyDescent="0.2">
      <c r="A117" s="26" t="s">
        <v>241</v>
      </c>
      <c r="B117" s="13" t="str">
        <f t="shared" si="26"/>
        <v>4</v>
      </c>
      <c r="C117" s="13" t="str">
        <f t="shared" si="27"/>
        <v>45</v>
      </c>
      <c r="D117" s="13" t="str">
        <f t="shared" si="28"/>
        <v>451</v>
      </c>
      <c r="E117" s="27" t="s">
        <v>242</v>
      </c>
      <c r="F117" s="28">
        <v>0</v>
      </c>
      <c r="G117" s="28">
        <v>0</v>
      </c>
      <c r="H117" s="28">
        <v>0</v>
      </c>
      <c r="I117" s="28">
        <v>-13166.65</v>
      </c>
      <c r="J117" s="17" t="str">
        <f t="shared" si="24"/>
        <v xml:space="preserve"> </v>
      </c>
      <c r="K117" s="28">
        <v>0</v>
      </c>
      <c r="L117" s="28">
        <v>13166.65</v>
      </c>
      <c r="M117" s="28">
        <v>-13166.65</v>
      </c>
      <c r="N117" s="17">
        <f t="shared" si="25"/>
        <v>1</v>
      </c>
      <c r="O117" s="28">
        <v>0</v>
      </c>
      <c r="P117" s="18">
        <f t="shared" si="23"/>
        <v>-13166.65</v>
      </c>
    </row>
    <row r="118" spans="1:16" x14ac:dyDescent="0.2">
      <c r="A118" s="26" t="s">
        <v>243</v>
      </c>
      <c r="B118" s="13" t="str">
        <f t="shared" si="26"/>
        <v>4</v>
      </c>
      <c r="C118" s="13" t="str">
        <f t="shared" si="27"/>
        <v>45</v>
      </c>
      <c r="D118" s="13" t="str">
        <f t="shared" si="28"/>
        <v>451</v>
      </c>
      <c r="E118" s="27" t="s">
        <v>244</v>
      </c>
      <c r="F118" s="28">
        <v>0</v>
      </c>
      <c r="G118" s="28">
        <v>0</v>
      </c>
      <c r="H118" s="28">
        <v>0</v>
      </c>
      <c r="I118" s="28">
        <v>5208</v>
      </c>
      <c r="J118" s="17" t="str">
        <f t="shared" si="24"/>
        <v xml:space="preserve"> </v>
      </c>
      <c r="K118" s="28">
        <v>5208</v>
      </c>
      <c r="L118" s="28">
        <v>0</v>
      </c>
      <c r="M118" s="28">
        <v>5208</v>
      </c>
      <c r="N118" s="17">
        <f t="shared" si="25"/>
        <v>1</v>
      </c>
      <c r="O118" s="28">
        <v>0</v>
      </c>
      <c r="P118" s="18">
        <f t="shared" si="23"/>
        <v>5208</v>
      </c>
    </row>
    <row r="119" spans="1:16" x14ac:dyDescent="0.2">
      <c r="A119" s="26" t="s">
        <v>245</v>
      </c>
      <c r="B119" s="13" t="str">
        <f t="shared" si="26"/>
        <v>4</v>
      </c>
      <c r="C119" s="13" t="str">
        <f t="shared" si="27"/>
        <v>45</v>
      </c>
      <c r="D119" s="13" t="str">
        <f t="shared" si="28"/>
        <v>451</v>
      </c>
      <c r="E119" s="27" t="s">
        <v>246</v>
      </c>
      <c r="F119" s="28">
        <v>140588</v>
      </c>
      <c r="G119" s="28">
        <v>0</v>
      </c>
      <c r="H119" s="28">
        <v>140588</v>
      </c>
      <c r="I119" s="28">
        <v>63919.8</v>
      </c>
      <c r="J119" s="17">
        <f t="shared" si="24"/>
        <v>0.45466042620991837</v>
      </c>
      <c r="K119" s="28">
        <v>63919.8</v>
      </c>
      <c r="L119" s="28">
        <v>0</v>
      </c>
      <c r="M119" s="28">
        <v>63919.8</v>
      </c>
      <c r="N119" s="17">
        <f t="shared" si="25"/>
        <v>1</v>
      </c>
      <c r="O119" s="28">
        <v>0</v>
      </c>
      <c r="P119" s="18">
        <f t="shared" si="23"/>
        <v>-76668.2</v>
      </c>
    </row>
    <row r="120" spans="1:16" x14ac:dyDescent="0.2">
      <c r="A120" s="26" t="s">
        <v>247</v>
      </c>
      <c r="B120" s="13" t="str">
        <f t="shared" si="26"/>
        <v>4</v>
      </c>
      <c r="C120" s="13" t="str">
        <f t="shared" si="27"/>
        <v>45</v>
      </c>
      <c r="D120" s="13" t="str">
        <f t="shared" si="28"/>
        <v>451</v>
      </c>
      <c r="E120" s="27" t="s">
        <v>248</v>
      </c>
      <c r="F120" s="28">
        <v>317686</v>
      </c>
      <c r="G120" s="28">
        <v>0</v>
      </c>
      <c r="H120" s="28">
        <v>317686</v>
      </c>
      <c r="I120" s="28">
        <v>0</v>
      </c>
      <c r="J120" s="17">
        <f t="shared" si="24"/>
        <v>0</v>
      </c>
      <c r="K120" s="28">
        <v>0</v>
      </c>
      <c r="L120" s="28">
        <v>0</v>
      </c>
      <c r="M120" s="28">
        <v>0</v>
      </c>
      <c r="N120" s="17" t="str">
        <f t="shared" si="25"/>
        <v xml:space="preserve"> </v>
      </c>
      <c r="O120" s="28">
        <v>0</v>
      </c>
      <c r="P120" s="18">
        <f t="shared" si="23"/>
        <v>-317686</v>
      </c>
    </row>
    <row r="121" spans="1:16" x14ac:dyDescent="0.2">
      <c r="A121" s="26" t="s">
        <v>249</v>
      </c>
      <c r="B121" s="13" t="str">
        <f t="shared" si="26"/>
        <v>4</v>
      </c>
      <c r="C121" s="13" t="str">
        <f t="shared" si="27"/>
        <v>45</v>
      </c>
      <c r="D121" s="13" t="str">
        <f t="shared" si="28"/>
        <v>451</v>
      </c>
      <c r="E121" s="27" t="s">
        <v>250</v>
      </c>
      <c r="F121" s="28">
        <v>181711</v>
      </c>
      <c r="G121" s="28">
        <v>0</v>
      </c>
      <c r="H121" s="28">
        <v>181711</v>
      </c>
      <c r="I121" s="28">
        <v>0</v>
      </c>
      <c r="J121" s="17">
        <f t="shared" si="24"/>
        <v>0</v>
      </c>
      <c r="K121" s="28">
        <v>0</v>
      </c>
      <c r="L121" s="28">
        <v>0</v>
      </c>
      <c r="M121" s="28">
        <v>0</v>
      </c>
      <c r="N121" s="17" t="str">
        <f t="shared" si="25"/>
        <v xml:space="preserve"> </v>
      </c>
      <c r="O121" s="28">
        <v>0</v>
      </c>
      <c r="P121" s="18">
        <f t="shared" si="23"/>
        <v>-181711</v>
      </c>
    </row>
    <row r="122" spans="1:16" x14ac:dyDescent="0.2">
      <c r="A122" s="26" t="s">
        <v>251</v>
      </c>
      <c r="B122" s="13" t="str">
        <f t="shared" si="26"/>
        <v>4</v>
      </c>
      <c r="C122" s="13" t="str">
        <f t="shared" si="27"/>
        <v>46</v>
      </c>
      <c r="D122" s="13" t="str">
        <f t="shared" si="28"/>
        <v>463</v>
      </c>
      <c r="E122" s="27" t="s">
        <v>252</v>
      </c>
      <c r="F122" s="28">
        <v>0</v>
      </c>
      <c r="G122" s="28">
        <v>6500</v>
      </c>
      <c r="H122" s="28">
        <v>6500</v>
      </c>
      <c r="I122" s="28">
        <v>6500</v>
      </c>
      <c r="J122" s="17">
        <f t="shared" si="24"/>
        <v>1</v>
      </c>
      <c r="K122" s="28">
        <v>0</v>
      </c>
      <c r="L122" s="28">
        <v>0</v>
      </c>
      <c r="M122" s="28">
        <v>0</v>
      </c>
      <c r="N122" s="17">
        <f t="shared" si="25"/>
        <v>0</v>
      </c>
      <c r="O122" s="28">
        <v>6500</v>
      </c>
      <c r="P122" s="18">
        <f t="shared" si="23"/>
        <v>0</v>
      </c>
    </row>
    <row r="123" spans="1:16" x14ac:dyDescent="0.2">
      <c r="A123" s="26" t="s">
        <v>253</v>
      </c>
      <c r="B123" s="13" t="str">
        <f t="shared" si="26"/>
        <v>4</v>
      </c>
      <c r="C123" s="13" t="str">
        <f t="shared" si="27"/>
        <v>46</v>
      </c>
      <c r="D123" s="13" t="str">
        <f t="shared" si="28"/>
        <v>466</v>
      </c>
      <c r="E123" s="27" t="s">
        <v>254</v>
      </c>
      <c r="F123" s="28">
        <v>0</v>
      </c>
      <c r="G123" s="28">
        <v>0</v>
      </c>
      <c r="H123" s="28">
        <v>0</v>
      </c>
      <c r="I123" s="28">
        <v>8004.41</v>
      </c>
      <c r="J123" s="17" t="str">
        <f t="shared" si="24"/>
        <v xml:space="preserve"> </v>
      </c>
      <c r="K123" s="28">
        <v>8004.41</v>
      </c>
      <c r="L123" s="28">
        <v>0</v>
      </c>
      <c r="M123" s="28">
        <v>8004.41</v>
      </c>
      <c r="N123" s="17">
        <f t="shared" si="25"/>
        <v>1</v>
      </c>
      <c r="O123" s="28">
        <v>0</v>
      </c>
      <c r="P123" s="18">
        <f t="shared" si="23"/>
        <v>8004.41</v>
      </c>
    </row>
    <row r="124" spans="1:16" x14ac:dyDescent="0.2">
      <c r="A124" s="26" t="s">
        <v>255</v>
      </c>
      <c r="B124" s="13" t="str">
        <f t="shared" si="26"/>
        <v>4</v>
      </c>
      <c r="C124" s="13" t="str">
        <f t="shared" si="27"/>
        <v>49</v>
      </c>
      <c r="D124" s="13" t="str">
        <f t="shared" si="28"/>
        <v>490</v>
      </c>
      <c r="E124" s="27" t="s">
        <v>256</v>
      </c>
      <c r="F124" s="28">
        <v>0</v>
      </c>
      <c r="G124" s="28">
        <v>0</v>
      </c>
      <c r="H124" s="28">
        <v>0</v>
      </c>
      <c r="I124" s="28">
        <v>0</v>
      </c>
      <c r="J124" s="17" t="str">
        <f t="shared" si="24"/>
        <v xml:space="preserve"> </v>
      </c>
      <c r="K124" s="28">
        <v>0</v>
      </c>
      <c r="L124" s="28">
        <v>0</v>
      </c>
      <c r="M124" s="28">
        <v>0</v>
      </c>
      <c r="N124" s="17" t="str">
        <f t="shared" si="25"/>
        <v xml:space="preserve"> </v>
      </c>
      <c r="O124" s="28">
        <v>0</v>
      </c>
      <c r="P124" s="18">
        <f t="shared" si="23"/>
        <v>0</v>
      </c>
    </row>
    <row r="125" spans="1:16" x14ac:dyDescent="0.2">
      <c r="A125" s="26" t="s">
        <v>257</v>
      </c>
      <c r="B125" s="13" t="str">
        <f t="shared" si="26"/>
        <v>4</v>
      </c>
      <c r="C125" s="13" t="str">
        <f t="shared" si="27"/>
        <v>49</v>
      </c>
      <c r="D125" s="13" t="str">
        <f t="shared" si="28"/>
        <v>490</v>
      </c>
      <c r="E125" s="27" t="s">
        <v>258</v>
      </c>
      <c r="F125" s="28">
        <v>28635</v>
      </c>
      <c r="G125" s="28">
        <v>0</v>
      </c>
      <c r="H125" s="28">
        <v>28635</v>
      </c>
      <c r="I125" s="28">
        <v>28773.39</v>
      </c>
      <c r="J125" s="17">
        <f t="shared" si="24"/>
        <v>1.0048328968046096</v>
      </c>
      <c r="K125" s="28">
        <v>28773.39</v>
      </c>
      <c r="L125" s="28">
        <v>0</v>
      </c>
      <c r="M125" s="28">
        <v>28773.39</v>
      </c>
      <c r="N125" s="17">
        <f t="shared" si="25"/>
        <v>1</v>
      </c>
      <c r="O125" s="28">
        <v>0</v>
      </c>
      <c r="P125" s="18">
        <f t="shared" si="23"/>
        <v>138.38999999999942</v>
      </c>
    </row>
    <row r="126" spans="1:16" x14ac:dyDescent="0.2">
      <c r="A126" s="26" t="s">
        <v>259</v>
      </c>
      <c r="B126" s="13" t="str">
        <f t="shared" si="26"/>
        <v>4</v>
      </c>
      <c r="C126" s="13" t="str">
        <f t="shared" si="27"/>
        <v>49</v>
      </c>
      <c r="D126" s="13" t="str">
        <f t="shared" si="28"/>
        <v>490</v>
      </c>
      <c r="E126" s="27" t="s">
        <v>260</v>
      </c>
      <c r="F126" s="28">
        <v>28675</v>
      </c>
      <c r="G126" s="28">
        <v>0</v>
      </c>
      <c r="H126" s="28">
        <v>28675</v>
      </c>
      <c r="I126" s="28">
        <v>0</v>
      </c>
      <c r="J126" s="17">
        <f t="shared" si="24"/>
        <v>0</v>
      </c>
      <c r="K126" s="28">
        <v>0</v>
      </c>
      <c r="L126" s="28">
        <v>0</v>
      </c>
      <c r="M126" s="28">
        <v>0</v>
      </c>
      <c r="N126" s="17" t="str">
        <f t="shared" si="25"/>
        <v xml:space="preserve"> </v>
      </c>
      <c r="O126" s="28">
        <v>0</v>
      </c>
      <c r="P126" s="18">
        <f t="shared" si="23"/>
        <v>-28675</v>
      </c>
    </row>
    <row r="127" spans="1:16" x14ac:dyDescent="0.2">
      <c r="A127" s="26" t="s">
        <v>261</v>
      </c>
      <c r="B127" s="13" t="str">
        <f t="shared" si="26"/>
        <v>4</v>
      </c>
      <c r="C127" s="13" t="str">
        <f t="shared" si="27"/>
        <v>49</v>
      </c>
      <c r="D127" s="13" t="str">
        <f t="shared" si="28"/>
        <v>490</v>
      </c>
      <c r="E127" s="27" t="s">
        <v>262</v>
      </c>
      <c r="F127" s="28">
        <v>10725</v>
      </c>
      <c r="G127" s="28">
        <v>0</v>
      </c>
      <c r="H127" s="28">
        <v>10725</v>
      </c>
      <c r="I127" s="28">
        <v>0</v>
      </c>
      <c r="J127" s="17">
        <f t="shared" si="24"/>
        <v>0</v>
      </c>
      <c r="K127" s="28">
        <v>0</v>
      </c>
      <c r="L127" s="28">
        <v>0</v>
      </c>
      <c r="M127" s="28">
        <v>0</v>
      </c>
      <c r="N127" s="17" t="str">
        <f t="shared" si="25"/>
        <v xml:space="preserve"> </v>
      </c>
      <c r="O127" s="28">
        <v>0</v>
      </c>
      <c r="P127" s="18">
        <f t="shared" si="23"/>
        <v>-10725</v>
      </c>
    </row>
    <row r="128" spans="1:16" x14ac:dyDescent="0.2">
      <c r="A128" s="26" t="s">
        <v>263</v>
      </c>
      <c r="B128" s="13" t="str">
        <f t="shared" si="26"/>
        <v>4</v>
      </c>
      <c r="C128" s="13" t="str">
        <f t="shared" si="27"/>
        <v>49</v>
      </c>
      <c r="D128" s="13" t="str">
        <f t="shared" si="28"/>
        <v>490</v>
      </c>
      <c r="E128" s="27" t="s">
        <v>264</v>
      </c>
      <c r="F128" s="28">
        <v>53360</v>
      </c>
      <c r="G128" s="28">
        <v>0</v>
      </c>
      <c r="H128" s="28">
        <v>53360</v>
      </c>
      <c r="I128" s="28">
        <v>0</v>
      </c>
      <c r="J128" s="17">
        <f t="shared" si="24"/>
        <v>0</v>
      </c>
      <c r="K128" s="28">
        <v>0</v>
      </c>
      <c r="L128" s="28">
        <v>0</v>
      </c>
      <c r="M128" s="28">
        <v>0</v>
      </c>
      <c r="N128" s="17" t="str">
        <f t="shared" si="25"/>
        <v xml:space="preserve"> </v>
      </c>
      <c r="O128" s="28">
        <v>0</v>
      </c>
      <c r="P128" s="18">
        <f t="shared" si="23"/>
        <v>-53360</v>
      </c>
    </row>
    <row r="129" spans="1:16" x14ac:dyDescent="0.2">
      <c r="A129" s="26" t="s">
        <v>265</v>
      </c>
      <c r="B129" s="13" t="str">
        <f t="shared" si="26"/>
        <v>4</v>
      </c>
      <c r="C129" s="13" t="str">
        <f t="shared" si="27"/>
        <v>49</v>
      </c>
      <c r="D129" s="13" t="str">
        <f t="shared" si="28"/>
        <v>491</v>
      </c>
      <c r="E129" s="27" t="s">
        <v>266</v>
      </c>
      <c r="F129" s="28">
        <v>0</v>
      </c>
      <c r="G129" s="28">
        <v>0</v>
      </c>
      <c r="H129" s="28">
        <v>0</v>
      </c>
      <c r="I129" s="28">
        <v>27921.3</v>
      </c>
      <c r="J129" s="17" t="str">
        <f t="shared" si="24"/>
        <v xml:space="preserve"> </v>
      </c>
      <c r="K129" s="28">
        <v>27921.3</v>
      </c>
      <c r="L129" s="28">
        <v>0</v>
      </c>
      <c r="M129" s="28">
        <v>27921.3</v>
      </c>
      <c r="N129" s="17">
        <f t="shared" si="25"/>
        <v>1</v>
      </c>
      <c r="O129" s="28">
        <v>0</v>
      </c>
      <c r="P129" s="18">
        <f t="shared" si="23"/>
        <v>27921.3</v>
      </c>
    </row>
    <row r="130" spans="1:16" x14ac:dyDescent="0.2">
      <c r="A130" s="26" t="s">
        <v>358</v>
      </c>
      <c r="B130" s="13" t="str">
        <f t="shared" si="26"/>
        <v>4</v>
      </c>
      <c r="C130" s="13" t="str">
        <f t="shared" si="27"/>
        <v>49</v>
      </c>
      <c r="D130" s="13" t="str">
        <f t="shared" si="28"/>
        <v>491</v>
      </c>
      <c r="E130" s="27" t="s">
        <v>359</v>
      </c>
      <c r="F130" s="28">
        <v>0</v>
      </c>
      <c r="G130" s="28">
        <v>0</v>
      </c>
      <c r="H130" s="28">
        <v>0</v>
      </c>
      <c r="I130" s="28">
        <v>0</v>
      </c>
      <c r="J130" s="17" t="str">
        <f t="shared" si="24"/>
        <v xml:space="preserve"> </v>
      </c>
      <c r="K130" s="28">
        <v>0</v>
      </c>
      <c r="L130" s="28">
        <v>0</v>
      </c>
      <c r="M130" s="28">
        <v>0</v>
      </c>
      <c r="N130" s="17" t="str">
        <f t="shared" si="25"/>
        <v xml:space="preserve"> </v>
      </c>
      <c r="O130" s="28">
        <v>0</v>
      </c>
      <c r="P130" s="18">
        <f t="shared" si="23"/>
        <v>0</v>
      </c>
    </row>
    <row r="131" spans="1:16" x14ac:dyDescent="0.2">
      <c r="A131" s="26" t="s">
        <v>267</v>
      </c>
      <c r="B131" s="13" t="str">
        <f t="shared" si="26"/>
        <v>4</v>
      </c>
      <c r="C131" s="13" t="str">
        <f t="shared" si="27"/>
        <v>49</v>
      </c>
      <c r="D131" s="13" t="str">
        <f t="shared" si="28"/>
        <v>491</v>
      </c>
      <c r="E131" s="27" t="s">
        <v>268</v>
      </c>
      <c r="F131" s="28">
        <v>0</v>
      </c>
      <c r="G131" s="28">
        <v>0</v>
      </c>
      <c r="H131" s="28">
        <v>0</v>
      </c>
      <c r="I131" s="28">
        <v>21580.65</v>
      </c>
      <c r="J131" s="17" t="str">
        <f t="shared" si="24"/>
        <v xml:space="preserve"> </v>
      </c>
      <c r="K131" s="28">
        <v>21580.65</v>
      </c>
      <c r="L131" s="28">
        <v>0</v>
      </c>
      <c r="M131" s="28">
        <v>21580.65</v>
      </c>
      <c r="N131" s="17">
        <f t="shared" si="25"/>
        <v>1</v>
      </c>
      <c r="O131" s="28">
        <v>0</v>
      </c>
      <c r="P131" s="18">
        <f t="shared" si="23"/>
        <v>21580.65</v>
      </c>
    </row>
    <row r="132" spans="1:16" x14ac:dyDescent="0.2">
      <c r="A132" s="26" t="s">
        <v>269</v>
      </c>
      <c r="B132" s="13" t="str">
        <f t="shared" si="26"/>
        <v>4</v>
      </c>
      <c r="C132" s="13" t="str">
        <f t="shared" si="27"/>
        <v>49</v>
      </c>
      <c r="D132" s="13" t="str">
        <f t="shared" si="28"/>
        <v>497</v>
      </c>
      <c r="E132" s="27" t="s">
        <v>270</v>
      </c>
      <c r="F132" s="28">
        <v>28320</v>
      </c>
      <c r="G132" s="28">
        <v>0</v>
      </c>
      <c r="H132" s="28">
        <v>28320</v>
      </c>
      <c r="I132" s="28">
        <v>0</v>
      </c>
      <c r="J132" s="17">
        <f t="shared" si="24"/>
        <v>0</v>
      </c>
      <c r="K132" s="28">
        <v>0</v>
      </c>
      <c r="L132" s="28">
        <v>0</v>
      </c>
      <c r="M132" s="28">
        <v>0</v>
      </c>
      <c r="N132" s="17" t="str">
        <f t="shared" si="25"/>
        <v xml:space="preserve"> </v>
      </c>
      <c r="O132" s="28">
        <v>0</v>
      </c>
      <c r="P132" s="18">
        <f t="shared" si="23"/>
        <v>-28320</v>
      </c>
    </row>
    <row r="133" spans="1:16" x14ac:dyDescent="0.2">
      <c r="A133" s="26" t="s">
        <v>356</v>
      </c>
      <c r="B133" s="13" t="str">
        <f t="shared" ref="B133" si="29">LEFT(A133,1)</f>
        <v>4</v>
      </c>
      <c r="C133" s="13" t="str">
        <f t="shared" ref="C133" si="30">LEFT(A133,2)</f>
        <v>49</v>
      </c>
      <c r="D133" s="13" t="str">
        <f t="shared" ref="D133" si="31">LEFT(A133,3)</f>
        <v>497</v>
      </c>
      <c r="E133" s="27" t="s">
        <v>357</v>
      </c>
      <c r="F133" s="28">
        <v>0</v>
      </c>
      <c r="G133" s="28">
        <v>0</v>
      </c>
      <c r="H133" s="28">
        <v>0</v>
      </c>
      <c r="I133" s="28">
        <v>71890.880000000005</v>
      </c>
      <c r="J133" s="17" t="str">
        <f t="shared" si="24"/>
        <v xml:space="preserve"> </v>
      </c>
      <c r="K133" s="28">
        <v>71890.880000000005</v>
      </c>
      <c r="L133" s="28">
        <v>0</v>
      </c>
      <c r="M133" s="28">
        <v>71890.880000000005</v>
      </c>
      <c r="N133" s="17">
        <f t="shared" si="25"/>
        <v>1</v>
      </c>
      <c r="O133" s="28">
        <v>0</v>
      </c>
      <c r="P133" s="18">
        <f t="shared" si="23"/>
        <v>71890.880000000005</v>
      </c>
    </row>
    <row r="134" spans="1:16" x14ac:dyDescent="0.2">
      <c r="A134" s="26" t="s">
        <v>271</v>
      </c>
      <c r="B134" s="13" t="str">
        <f t="shared" ref="B134:B145" si="32">LEFT(A134,1)</f>
        <v>4</v>
      </c>
      <c r="C134" s="13" t="str">
        <f t="shared" ref="C134:C145" si="33">LEFT(A134,2)</f>
        <v>49</v>
      </c>
      <c r="D134" s="13" t="str">
        <f t="shared" ref="D134:D145" si="34">LEFT(A134,3)</f>
        <v>497</v>
      </c>
      <c r="E134" s="27" t="s">
        <v>272</v>
      </c>
      <c r="F134" s="28">
        <v>0</v>
      </c>
      <c r="G134" s="28">
        <v>250000</v>
      </c>
      <c r="H134" s="28">
        <v>250000</v>
      </c>
      <c r="I134" s="28">
        <v>250000</v>
      </c>
      <c r="J134" s="17">
        <f t="shared" si="24"/>
        <v>1</v>
      </c>
      <c r="K134" s="28">
        <v>250000</v>
      </c>
      <c r="L134" s="28">
        <v>0</v>
      </c>
      <c r="M134" s="28">
        <v>250000</v>
      </c>
      <c r="N134" s="17">
        <f t="shared" si="25"/>
        <v>1</v>
      </c>
      <c r="O134" s="28">
        <v>0</v>
      </c>
      <c r="P134" s="18">
        <f t="shared" si="23"/>
        <v>0</v>
      </c>
    </row>
    <row r="135" spans="1:16" x14ac:dyDescent="0.2">
      <c r="A135" s="26" t="s">
        <v>273</v>
      </c>
      <c r="B135" s="13" t="str">
        <f t="shared" si="32"/>
        <v>4</v>
      </c>
      <c r="C135" s="13" t="str">
        <f t="shared" si="33"/>
        <v>49</v>
      </c>
      <c r="D135" s="13" t="str">
        <f t="shared" si="34"/>
        <v>497</v>
      </c>
      <c r="E135" s="27" t="s">
        <v>274</v>
      </c>
      <c r="F135" s="28">
        <v>0</v>
      </c>
      <c r="G135" s="28">
        <v>136664.4</v>
      </c>
      <c r="H135" s="28">
        <v>136664.4</v>
      </c>
      <c r="I135" s="28">
        <v>136664.4</v>
      </c>
      <c r="J135" s="17">
        <f t="shared" si="24"/>
        <v>1</v>
      </c>
      <c r="K135" s="28">
        <v>136664.4</v>
      </c>
      <c r="L135" s="28">
        <v>0</v>
      </c>
      <c r="M135" s="28">
        <v>136664.4</v>
      </c>
      <c r="N135" s="17">
        <f t="shared" si="25"/>
        <v>1</v>
      </c>
      <c r="O135" s="28">
        <v>0</v>
      </c>
      <c r="P135" s="18">
        <f t="shared" si="23"/>
        <v>0</v>
      </c>
    </row>
    <row r="136" spans="1:16" x14ac:dyDescent="0.2">
      <c r="A136" s="26" t="s">
        <v>275</v>
      </c>
      <c r="B136" s="13" t="str">
        <f t="shared" si="32"/>
        <v>4</v>
      </c>
      <c r="C136" s="13" t="str">
        <f t="shared" si="33"/>
        <v>49</v>
      </c>
      <c r="D136" s="13" t="str">
        <f t="shared" si="34"/>
        <v>497</v>
      </c>
      <c r="E136" s="27" t="s">
        <v>276</v>
      </c>
      <c r="F136" s="28">
        <v>0</v>
      </c>
      <c r="G136" s="28">
        <v>48163</v>
      </c>
      <c r="H136" s="28">
        <v>48163</v>
      </c>
      <c r="I136" s="28">
        <v>96326.76</v>
      </c>
      <c r="J136" s="17">
        <f t="shared" si="24"/>
        <v>2.000015779747939</v>
      </c>
      <c r="K136" s="28">
        <v>96326.76</v>
      </c>
      <c r="L136" s="28">
        <v>0</v>
      </c>
      <c r="M136" s="28">
        <v>96326.76</v>
      </c>
      <c r="N136" s="17">
        <f t="shared" si="25"/>
        <v>1</v>
      </c>
      <c r="O136" s="28">
        <v>0</v>
      </c>
      <c r="P136" s="18">
        <f t="shared" si="23"/>
        <v>48163.759999999995</v>
      </c>
    </row>
    <row r="137" spans="1:16" x14ac:dyDescent="0.2">
      <c r="A137" s="26" t="s">
        <v>277</v>
      </c>
      <c r="B137" s="13" t="str">
        <f t="shared" si="32"/>
        <v>5</v>
      </c>
      <c r="C137" s="13" t="str">
        <f t="shared" si="33"/>
        <v>52</v>
      </c>
      <c r="D137" s="13" t="str">
        <f t="shared" si="34"/>
        <v>520</v>
      </c>
      <c r="E137" s="27" t="s">
        <v>278</v>
      </c>
      <c r="F137" s="28">
        <v>1000</v>
      </c>
      <c r="G137" s="28">
        <v>0</v>
      </c>
      <c r="H137" s="28">
        <v>1000</v>
      </c>
      <c r="I137" s="28">
        <v>0</v>
      </c>
      <c r="J137" s="17">
        <f t="shared" si="24"/>
        <v>0</v>
      </c>
      <c r="K137" s="28">
        <v>0</v>
      </c>
      <c r="L137" s="28">
        <v>0</v>
      </c>
      <c r="M137" s="28">
        <v>0</v>
      </c>
      <c r="N137" s="17" t="str">
        <f t="shared" si="25"/>
        <v xml:space="preserve"> </v>
      </c>
      <c r="O137" s="28">
        <v>0</v>
      </c>
      <c r="P137" s="18">
        <f t="shared" si="23"/>
        <v>-1000</v>
      </c>
    </row>
    <row r="138" spans="1:16" x14ac:dyDescent="0.2">
      <c r="A138" s="26" t="s">
        <v>279</v>
      </c>
      <c r="B138" s="13" t="str">
        <f t="shared" si="32"/>
        <v>5</v>
      </c>
      <c r="C138" s="13" t="str">
        <f t="shared" si="33"/>
        <v>52</v>
      </c>
      <c r="D138" s="13" t="str">
        <f t="shared" si="34"/>
        <v>520</v>
      </c>
      <c r="E138" s="27" t="s">
        <v>280</v>
      </c>
      <c r="F138" s="28">
        <v>0</v>
      </c>
      <c r="G138" s="28">
        <v>0</v>
      </c>
      <c r="H138" s="28">
        <v>0</v>
      </c>
      <c r="I138" s="28">
        <v>0</v>
      </c>
      <c r="J138" s="17" t="str">
        <f t="shared" si="24"/>
        <v xml:space="preserve"> </v>
      </c>
      <c r="K138" s="28">
        <v>0</v>
      </c>
      <c r="L138" s="28">
        <v>0</v>
      </c>
      <c r="M138" s="28">
        <v>0</v>
      </c>
      <c r="N138" s="17" t="str">
        <f t="shared" si="25"/>
        <v xml:space="preserve"> </v>
      </c>
      <c r="O138" s="28">
        <v>0</v>
      </c>
      <c r="P138" s="18">
        <f t="shared" si="23"/>
        <v>0</v>
      </c>
    </row>
    <row r="139" spans="1:16" x14ac:dyDescent="0.2">
      <c r="A139" s="26" t="s">
        <v>281</v>
      </c>
      <c r="B139" s="13" t="str">
        <f t="shared" si="32"/>
        <v>5</v>
      </c>
      <c r="C139" s="13" t="str">
        <f t="shared" si="33"/>
        <v>53</v>
      </c>
      <c r="D139" s="13" t="str">
        <f t="shared" si="34"/>
        <v>534</v>
      </c>
      <c r="E139" s="27" t="s">
        <v>282</v>
      </c>
      <c r="F139" s="28">
        <v>300000</v>
      </c>
      <c r="G139" s="28">
        <v>0</v>
      </c>
      <c r="H139" s="28">
        <v>300000</v>
      </c>
      <c r="I139" s="28">
        <v>268174.23</v>
      </c>
      <c r="J139" s="17">
        <f t="shared" si="24"/>
        <v>0.89391409999999993</v>
      </c>
      <c r="K139" s="28">
        <v>268174.23</v>
      </c>
      <c r="L139" s="28">
        <v>0</v>
      </c>
      <c r="M139" s="28">
        <v>268174.23</v>
      </c>
      <c r="N139" s="17">
        <f t="shared" si="25"/>
        <v>1</v>
      </c>
      <c r="O139" s="28">
        <v>0</v>
      </c>
      <c r="P139" s="18">
        <f t="shared" si="23"/>
        <v>-31825.770000000019</v>
      </c>
    </row>
    <row r="140" spans="1:16" x14ac:dyDescent="0.2">
      <c r="A140" s="26" t="s">
        <v>283</v>
      </c>
      <c r="B140" s="13" t="str">
        <f t="shared" si="32"/>
        <v>5</v>
      </c>
      <c r="C140" s="13" t="str">
        <f t="shared" si="33"/>
        <v>53</v>
      </c>
      <c r="D140" s="13" t="str">
        <f t="shared" si="34"/>
        <v>537</v>
      </c>
      <c r="E140" s="27" t="s">
        <v>284</v>
      </c>
      <c r="F140" s="28">
        <v>5000</v>
      </c>
      <c r="G140" s="28">
        <v>0</v>
      </c>
      <c r="H140" s="28">
        <v>5000</v>
      </c>
      <c r="I140" s="28">
        <v>4450</v>
      </c>
      <c r="J140" s="17">
        <f t="shared" si="24"/>
        <v>0.89</v>
      </c>
      <c r="K140" s="28">
        <v>4450</v>
      </c>
      <c r="L140" s="28">
        <v>0</v>
      </c>
      <c r="M140" s="28">
        <v>4450</v>
      </c>
      <c r="N140" s="17">
        <f t="shared" si="25"/>
        <v>1</v>
      </c>
      <c r="O140" s="28">
        <v>0</v>
      </c>
      <c r="P140" s="18">
        <f t="shared" si="23"/>
        <v>-550</v>
      </c>
    </row>
    <row r="141" spans="1:16" x14ac:dyDescent="0.2">
      <c r="A141" s="26" t="s">
        <v>285</v>
      </c>
      <c r="B141" s="13" t="str">
        <f t="shared" si="32"/>
        <v>5</v>
      </c>
      <c r="C141" s="13" t="str">
        <f t="shared" si="33"/>
        <v>54</v>
      </c>
      <c r="D141" s="13" t="str">
        <f t="shared" si="34"/>
        <v>541</v>
      </c>
      <c r="E141" s="27" t="s">
        <v>286</v>
      </c>
      <c r="F141" s="28">
        <v>32275</v>
      </c>
      <c r="G141" s="28">
        <v>0</v>
      </c>
      <c r="H141" s="28">
        <v>32275</v>
      </c>
      <c r="I141" s="28">
        <v>33320.379999999997</v>
      </c>
      <c r="J141" s="17">
        <f t="shared" si="24"/>
        <v>1.0323897753679319</v>
      </c>
      <c r="K141" s="28">
        <v>27877.11</v>
      </c>
      <c r="L141" s="28">
        <v>0</v>
      </c>
      <c r="M141" s="28">
        <v>27877.11</v>
      </c>
      <c r="N141" s="17">
        <f t="shared" si="25"/>
        <v>0.83663841768911407</v>
      </c>
      <c r="O141" s="28">
        <v>5443.27</v>
      </c>
      <c r="P141" s="18">
        <f t="shared" si="23"/>
        <v>1045.3799999999974</v>
      </c>
    </row>
    <row r="142" spans="1:16" x14ac:dyDescent="0.2">
      <c r="A142" s="26" t="s">
        <v>287</v>
      </c>
      <c r="B142" s="13" t="str">
        <f t="shared" si="32"/>
        <v>5</v>
      </c>
      <c r="C142" s="13" t="str">
        <f t="shared" si="33"/>
        <v>54</v>
      </c>
      <c r="D142" s="13" t="str">
        <f t="shared" si="34"/>
        <v>541</v>
      </c>
      <c r="E142" s="27" t="s">
        <v>288</v>
      </c>
      <c r="F142" s="28">
        <v>4500</v>
      </c>
      <c r="G142" s="28">
        <v>0</v>
      </c>
      <c r="H142" s="28">
        <v>4500</v>
      </c>
      <c r="I142" s="28">
        <v>23460</v>
      </c>
      <c r="J142" s="17">
        <f t="shared" si="24"/>
        <v>5.2133333333333329</v>
      </c>
      <c r="K142" s="28">
        <v>18960</v>
      </c>
      <c r="L142" s="28">
        <v>0</v>
      </c>
      <c r="M142" s="28">
        <v>18960</v>
      </c>
      <c r="N142" s="17">
        <f t="shared" si="25"/>
        <v>0.80818414322250642</v>
      </c>
      <c r="O142" s="28">
        <v>4500</v>
      </c>
      <c r="P142" s="18">
        <f t="shared" si="23"/>
        <v>18960</v>
      </c>
    </row>
    <row r="143" spans="1:16" x14ac:dyDescent="0.2">
      <c r="A143" s="26" t="s">
        <v>289</v>
      </c>
      <c r="B143" s="13" t="str">
        <f t="shared" si="32"/>
        <v>5</v>
      </c>
      <c r="C143" s="13" t="str">
        <f t="shared" si="33"/>
        <v>54</v>
      </c>
      <c r="D143" s="13" t="str">
        <f t="shared" si="34"/>
        <v>549</v>
      </c>
      <c r="E143" s="27" t="s">
        <v>290</v>
      </c>
      <c r="F143" s="28">
        <v>15300</v>
      </c>
      <c r="G143" s="28">
        <v>0</v>
      </c>
      <c r="H143" s="28">
        <v>15300</v>
      </c>
      <c r="I143" s="28">
        <v>0</v>
      </c>
      <c r="J143" s="17">
        <f t="shared" si="24"/>
        <v>0</v>
      </c>
      <c r="K143" s="28">
        <v>0</v>
      </c>
      <c r="L143" s="28">
        <v>0</v>
      </c>
      <c r="M143" s="28">
        <v>0</v>
      </c>
      <c r="N143" s="17" t="str">
        <f t="shared" si="25"/>
        <v xml:space="preserve"> </v>
      </c>
      <c r="O143" s="28">
        <v>0</v>
      </c>
      <c r="P143" s="18">
        <f t="shared" si="23"/>
        <v>-15300</v>
      </c>
    </row>
    <row r="144" spans="1:16" x14ac:dyDescent="0.2">
      <c r="A144" s="26" t="s">
        <v>291</v>
      </c>
      <c r="B144" s="13" t="str">
        <f t="shared" ref="B144" si="35">LEFT(A144,1)</f>
        <v>5</v>
      </c>
      <c r="C144" s="13" t="str">
        <f t="shared" ref="C144" si="36">LEFT(A144,2)</f>
        <v>55</v>
      </c>
      <c r="D144" s="13" t="str">
        <f t="shared" ref="D144" si="37">LEFT(A144,3)</f>
        <v>550</v>
      </c>
      <c r="E144" s="27" t="s">
        <v>292</v>
      </c>
      <c r="F144" s="28">
        <v>1500000</v>
      </c>
      <c r="G144" s="28">
        <v>0</v>
      </c>
      <c r="H144" s="28">
        <v>1500000</v>
      </c>
      <c r="I144" s="28">
        <v>1444590.18</v>
      </c>
      <c r="J144" s="17">
        <f t="shared" si="24"/>
        <v>0.96306011999999996</v>
      </c>
      <c r="K144" s="28">
        <v>1128544.92</v>
      </c>
      <c r="L144" s="28">
        <v>5260.1</v>
      </c>
      <c r="M144" s="28">
        <v>1123284.82</v>
      </c>
      <c r="N144" s="17">
        <f t="shared" si="25"/>
        <v>0.77758026847448192</v>
      </c>
      <c r="O144" s="28">
        <v>321305.36</v>
      </c>
      <c r="P144" s="18">
        <f t="shared" si="23"/>
        <v>-55409.820000000065</v>
      </c>
    </row>
    <row r="145" spans="1:16" x14ac:dyDescent="0.2">
      <c r="A145" s="26" t="s">
        <v>293</v>
      </c>
      <c r="B145" s="13" t="str">
        <f t="shared" si="32"/>
        <v>5</v>
      </c>
      <c r="C145" s="13" t="str">
        <f t="shared" si="33"/>
        <v>55</v>
      </c>
      <c r="D145" s="13" t="str">
        <f t="shared" si="34"/>
        <v>554</v>
      </c>
      <c r="E145" s="27" t="s">
        <v>294</v>
      </c>
      <c r="F145" s="28">
        <v>5000</v>
      </c>
      <c r="G145" s="28">
        <v>0</v>
      </c>
      <c r="H145" s="28">
        <v>5000</v>
      </c>
      <c r="I145" s="28">
        <v>4597</v>
      </c>
      <c r="J145" s="17">
        <f t="shared" si="24"/>
        <v>0.9194</v>
      </c>
      <c r="K145" s="28">
        <v>4597</v>
      </c>
      <c r="L145" s="28">
        <v>0</v>
      </c>
      <c r="M145" s="28">
        <v>4597</v>
      </c>
      <c r="N145" s="17">
        <f t="shared" si="25"/>
        <v>1</v>
      </c>
      <c r="O145" s="28">
        <v>0</v>
      </c>
      <c r="P145" s="18">
        <f t="shared" si="23"/>
        <v>-403</v>
      </c>
    </row>
    <row r="146" spans="1:16" x14ac:dyDescent="0.2">
      <c r="A146" s="26" t="s">
        <v>295</v>
      </c>
      <c r="B146" s="13" t="str">
        <f t="shared" ref="B146:B147" si="38">LEFT(A146,1)</f>
        <v>5</v>
      </c>
      <c r="C146" s="13" t="str">
        <f t="shared" ref="C146:C147" si="39">LEFT(A146,2)</f>
        <v>55</v>
      </c>
      <c r="D146" s="13" t="str">
        <f t="shared" ref="D146:D147" si="40">LEFT(A146,3)</f>
        <v>559</v>
      </c>
      <c r="E146" s="27" t="s">
        <v>296</v>
      </c>
      <c r="F146" s="28">
        <v>0</v>
      </c>
      <c r="G146" s="28">
        <v>0</v>
      </c>
      <c r="H146" s="28">
        <v>0</v>
      </c>
      <c r="I146" s="28">
        <v>16215.74</v>
      </c>
      <c r="J146" s="17" t="str">
        <f t="shared" si="24"/>
        <v xml:space="preserve"> </v>
      </c>
      <c r="K146" s="28">
        <v>8107.87</v>
      </c>
      <c r="L146" s="28">
        <v>0</v>
      </c>
      <c r="M146" s="28">
        <v>8107.87</v>
      </c>
      <c r="N146" s="17">
        <f t="shared" si="25"/>
        <v>0.5</v>
      </c>
      <c r="O146" s="28">
        <v>8107.87</v>
      </c>
      <c r="P146" s="18">
        <f t="shared" si="23"/>
        <v>16215.74</v>
      </c>
    </row>
    <row r="147" spans="1:16" x14ac:dyDescent="0.2">
      <c r="A147" s="26" t="s">
        <v>297</v>
      </c>
      <c r="B147" s="13" t="str">
        <f t="shared" si="38"/>
        <v>5</v>
      </c>
      <c r="C147" s="13" t="str">
        <f t="shared" si="39"/>
        <v>59</v>
      </c>
      <c r="D147" s="13" t="str">
        <f t="shared" si="40"/>
        <v>599</v>
      </c>
      <c r="E147" s="27" t="s">
        <v>298</v>
      </c>
      <c r="F147" s="28">
        <v>5000</v>
      </c>
      <c r="G147" s="28">
        <v>0</v>
      </c>
      <c r="H147" s="28">
        <v>5000</v>
      </c>
      <c r="I147" s="28">
        <v>0</v>
      </c>
      <c r="J147" s="17">
        <f t="shared" si="24"/>
        <v>0</v>
      </c>
      <c r="K147" s="28">
        <v>0</v>
      </c>
      <c r="L147" s="28">
        <v>0</v>
      </c>
      <c r="M147" s="28">
        <v>0</v>
      </c>
      <c r="N147" s="17" t="str">
        <f t="shared" si="25"/>
        <v xml:space="preserve"> </v>
      </c>
      <c r="O147" s="28">
        <v>0</v>
      </c>
      <c r="P147" s="18">
        <f t="shared" si="23"/>
        <v>-5000</v>
      </c>
    </row>
    <row r="148" spans="1:16" x14ac:dyDescent="0.2">
      <c r="A148" s="26" t="s">
        <v>299</v>
      </c>
      <c r="B148" s="13" t="str">
        <f t="shared" ref="B148" si="41">LEFT(A148,1)</f>
        <v>5</v>
      </c>
      <c r="C148" s="13" t="str">
        <f t="shared" ref="C148" si="42">LEFT(A148,2)</f>
        <v>59</v>
      </c>
      <c r="D148" s="13" t="str">
        <f t="shared" ref="D148" si="43">LEFT(A148,3)</f>
        <v>599</v>
      </c>
      <c r="E148" s="27" t="s">
        <v>300</v>
      </c>
      <c r="F148" s="28">
        <v>275000</v>
      </c>
      <c r="G148" s="28">
        <v>0</v>
      </c>
      <c r="H148" s="28">
        <v>275000</v>
      </c>
      <c r="I148" s="28">
        <v>275813.7</v>
      </c>
      <c r="J148" s="17">
        <f t="shared" si="24"/>
        <v>1.0029589090909092</v>
      </c>
      <c r="K148" s="28">
        <v>137513.54999999999</v>
      </c>
      <c r="L148" s="28">
        <v>0</v>
      </c>
      <c r="M148" s="28">
        <v>137513.54999999999</v>
      </c>
      <c r="N148" s="17">
        <f t="shared" si="25"/>
        <v>0.49857403747529577</v>
      </c>
      <c r="O148" s="28">
        <v>138300.15</v>
      </c>
      <c r="P148" s="18">
        <f t="shared" si="23"/>
        <v>813.70000000001164</v>
      </c>
    </row>
    <row r="149" spans="1:16" x14ac:dyDescent="0.2">
      <c r="A149" s="1"/>
      <c r="B149" s="13"/>
      <c r="C149" s="13"/>
      <c r="D149" s="13"/>
      <c r="E149" s="4" t="s">
        <v>19</v>
      </c>
      <c r="F149" s="19">
        <f>SUM(F6:F148)</f>
        <v>263191960</v>
      </c>
      <c r="G149" s="19">
        <f>SUM(G6:G148)</f>
        <v>776616.66</v>
      </c>
      <c r="H149" s="19">
        <f>SUM(H6:H148)</f>
        <v>263968576.66</v>
      </c>
      <c r="I149" s="19">
        <f>SUM(I6:I148)</f>
        <v>241487699.01999995</v>
      </c>
      <c r="J149" s="20">
        <f>I149/H149</f>
        <v>0.91483502345449197</v>
      </c>
      <c r="K149" s="19">
        <f>SUM(K6:K148)</f>
        <v>219175469.76000002</v>
      </c>
      <c r="L149" s="19">
        <f>SUM(L6:L148)</f>
        <v>6386430.7799999993</v>
      </c>
      <c r="M149" s="19">
        <f>SUM(M6:M148)</f>
        <v>212789038.97999999</v>
      </c>
      <c r="N149" s="22">
        <f t="shared" ref="N149" si="44">IF(I149=0," ",M149/I149)</f>
        <v>0.88115891552048309</v>
      </c>
      <c r="O149" s="19">
        <f>SUM(O6:O148)</f>
        <v>28698660.039999999</v>
      </c>
      <c r="P149" s="19">
        <f>SUM(P6:P148)</f>
        <v>-22480877.640000001</v>
      </c>
    </row>
    <row r="150" spans="1:16" x14ac:dyDescent="0.2">
      <c r="A150" s="1"/>
      <c r="B150" s="13"/>
      <c r="C150" s="13"/>
      <c r="D150" s="13"/>
      <c r="E150" s="2"/>
      <c r="F150" s="3"/>
      <c r="G150" s="3"/>
      <c r="H150" s="3"/>
      <c r="I150" s="3"/>
      <c r="J150" s="17"/>
      <c r="K150" s="3"/>
      <c r="L150" s="3"/>
      <c r="M150" s="3"/>
      <c r="N150" s="17"/>
      <c r="O150" s="3"/>
      <c r="P150" s="18"/>
    </row>
    <row r="151" spans="1:16" x14ac:dyDescent="0.2">
      <c r="A151" s="26" t="s">
        <v>301</v>
      </c>
      <c r="B151" s="13" t="str">
        <f t="shared" ref="B151:B173" si="45">LEFT(A151,1)</f>
        <v>6</v>
      </c>
      <c r="C151" s="13" t="str">
        <f t="shared" ref="C151:C173" si="46">LEFT(A151,2)</f>
        <v>60</v>
      </c>
      <c r="D151" s="13" t="str">
        <f t="shared" ref="D151:D173" si="47">LEFT(A151,3)</f>
        <v>603</v>
      </c>
      <c r="E151" s="27" t="s">
        <v>302</v>
      </c>
      <c r="F151" s="28">
        <v>7500000</v>
      </c>
      <c r="G151" s="28">
        <v>0</v>
      </c>
      <c r="H151" s="28">
        <v>7500000</v>
      </c>
      <c r="I151" s="28">
        <v>277840.84000000003</v>
      </c>
      <c r="J151" s="17">
        <f t="shared" ref="J151:J170" si="48">IF(H151=0," ",I151/H151)</f>
        <v>3.7045445333333336E-2</v>
      </c>
      <c r="K151" s="28">
        <v>277840.84000000003</v>
      </c>
      <c r="L151" s="28">
        <v>0</v>
      </c>
      <c r="M151" s="28">
        <v>277840.84000000003</v>
      </c>
      <c r="N151" s="17">
        <f t="shared" ref="N151:N182" si="49">IF(I151=0," ",M151/I151)</f>
        <v>1</v>
      </c>
      <c r="O151" s="28">
        <v>0</v>
      </c>
      <c r="P151" s="18">
        <f t="shared" ref="P151:P182" si="50">I151-H151</f>
        <v>-7222159.1600000001</v>
      </c>
    </row>
    <row r="152" spans="1:16" x14ac:dyDescent="0.2">
      <c r="A152" s="26" t="s">
        <v>303</v>
      </c>
      <c r="B152" s="13" t="str">
        <f t="shared" ref="B152:B153" si="51">LEFT(A152,1)</f>
        <v>6</v>
      </c>
      <c r="C152" s="13" t="str">
        <f t="shared" ref="C152:C153" si="52">LEFT(A152,2)</f>
        <v>60</v>
      </c>
      <c r="D152" s="13" t="str">
        <f t="shared" ref="D152:D153" si="53">LEFT(A152,3)</f>
        <v>603</v>
      </c>
      <c r="E152" s="27" t="s">
        <v>304</v>
      </c>
      <c r="F152" s="28">
        <v>0</v>
      </c>
      <c r="G152" s="28">
        <v>0</v>
      </c>
      <c r="H152" s="28">
        <v>0</v>
      </c>
      <c r="I152" s="28">
        <v>0</v>
      </c>
      <c r="J152" s="17" t="str">
        <f t="shared" si="48"/>
        <v xml:space="preserve"> </v>
      </c>
      <c r="K152" s="28">
        <v>0</v>
      </c>
      <c r="L152" s="28">
        <v>0</v>
      </c>
      <c r="M152" s="28">
        <v>0</v>
      </c>
      <c r="N152" s="17" t="str">
        <f t="shared" si="49"/>
        <v xml:space="preserve"> </v>
      </c>
      <c r="O152" s="28">
        <v>0</v>
      </c>
      <c r="P152" s="18">
        <f t="shared" si="50"/>
        <v>0</v>
      </c>
    </row>
    <row r="153" spans="1:16" x14ac:dyDescent="0.2">
      <c r="A153" s="26" t="s">
        <v>305</v>
      </c>
      <c r="B153" s="13" t="str">
        <f t="shared" si="51"/>
        <v>6</v>
      </c>
      <c r="C153" s="13" t="str">
        <f t="shared" si="52"/>
        <v>60</v>
      </c>
      <c r="D153" s="13" t="str">
        <f t="shared" si="53"/>
        <v>603</v>
      </c>
      <c r="E153" s="27" t="s">
        <v>306</v>
      </c>
      <c r="F153" s="28">
        <v>0</v>
      </c>
      <c r="G153" s="28">
        <v>0</v>
      </c>
      <c r="H153" s="28">
        <v>0</v>
      </c>
      <c r="I153" s="28">
        <v>0</v>
      </c>
      <c r="J153" s="17" t="str">
        <f t="shared" si="48"/>
        <v xml:space="preserve"> </v>
      </c>
      <c r="K153" s="28">
        <v>0</v>
      </c>
      <c r="L153" s="28">
        <v>0</v>
      </c>
      <c r="M153" s="28">
        <v>0</v>
      </c>
      <c r="N153" s="17" t="str">
        <f t="shared" si="49"/>
        <v xml:space="preserve"> </v>
      </c>
      <c r="O153" s="28">
        <v>0</v>
      </c>
      <c r="P153" s="18">
        <f t="shared" si="50"/>
        <v>0</v>
      </c>
    </row>
    <row r="154" spans="1:16" x14ac:dyDescent="0.2">
      <c r="A154" s="26" t="s">
        <v>307</v>
      </c>
      <c r="B154" s="13" t="str">
        <f t="shared" ref="B154:B160" si="54">LEFT(A154,1)</f>
        <v>6</v>
      </c>
      <c r="C154" s="13" t="str">
        <f t="shared" ref="C154:C160" si="55">LEFT(A154,2)</f>
        <v>60</v>
      </c>
      <c r="D154" s="13" t="str">
        <f t="shared" ref="D154:D160" si="56">LEFT(A154,3)</f>
        <v>609</v>
      </c>
      <c r="E154" s="27" t="s">
        <v>308</v>
      </c>
      <c r="F154" s="28">
        <v>0</v>
      </c>
      <c r="G154" s="28">
        <v>0</v>
      </c>
      <c r="H154" s="28">
        <v>0</v>
      </c>
      <c r="I154" s="28">
        <v>0</v>
      </c>
      <c r="J154" s="17" t="str">
        <f t="shared" si="48"/>
        <v xml:space="preserve"> </v>
      </c>
      <c r="K154" s="28">
        <v>0</v>
      </c>
      <c r="L154" s="28">
        <v>0</v>
      </c>
      <c r="M154" s="28">
        <v>0</v>
      </c>
      <c r="N154" s="17" t="str">
        <f t="shared" si="49"/>
        <v xml:space="preserve"> </v>
      </c>
      <c r="O154" s="28">
        <v>0</v>
      </c>
      <c r="P154" s="18">
        <f t="shared" si="50"/>
        <v>0</v>
      </c>
    </row>
    <row r="155" spans="1:16" x14ac:dyDescent="0.2">
      <c r="A155" s="26" t="s">
        <v>309</v>
      </c>
      <c r="B155" s="13" t="str">
        <f t="shared" si="54"/>
        <v>6</v>
      </c>
      <c r="C155" s="13" t="str">
        <f t="shared" si="55"/>
        <v>68</v>
      </c>
      <c r="D155" s="13" t="str">
        <f t="shared" si="56"/>
        <v>680</v>
      </c>
      <c r="E155" s="27" t="s">
        <v>310</v>
      </c>
      <c r="F155" s="28">
        <v>0</v>
      </c>
      <c r="G155" s="28">
        <v>0</v>
      </c>
      <c r="H155" s="28">
        <v>0</v>
      </c>
      <c r="I155" s="28">
        <v>47.07</v>
      </c>
      <c r="J155" s="17" t="str">
        <f t="shared" si="48"/>
        <v xml:space="preserve"> </v>
      </c>
      <c r="K155" s="28">
        <v>47.07</v>
      </c>
      <c r="L155" s="28">
        <v>0</v>
      </c>
      <c r="M155" s="28">
        <v>47.07</v>
      </c>
      <c r="N155" s="17">
        <f t="shared" si="49"/>
        <v>1</v>
      </c>
      <c r="O155" s="28">
        <v>0</v>
      </c>
      <c r="P155" s="18">
        <f t="shared" si="50"/>
        <v>47.07</v>
      </c>
    </row>
    <row r="156" spans="1:16" x14ac:dyDescent="0.2">
      <c r="A156" s="26" t="s">
        <v>311</v>
      </c>
      <c r="B156" s="13" t="str">
        <f t="shared" si="54"/>
        <v>6</v>
      </c>
      <c r="C156" s="13" t="str">
        <f t="shared" si="55"/>
        <v>68</v>
      </c>
      <c r="D156" s="13" t="str">
        <f t="shared" si="56"/>
        <v>680</v>
      </c>
      <c r="E156" s="27" t="s">
        <v>312</v>
      </c>
      <c r="F156" s="28">
        <v>0</v>
      </c>
      <c r="G156" s="28">
        <v>0</v>
      </c>
      <c r="H156" s="28">
        <v>0</v>
      </c>
      <c r="I156" s="28">
        <v>0</v>
      </c>
      <c r="J156" s="17" t="str">
        <f t="shared" si="48"/>
        <v xml:space="preserve"> </v>
      </c>
      <c r="K156" s="28">
        <v>0</v>
      </c>
      <c r="L156" s="28">
        <v>0</v>
      </c>
      <c r="M156" s="28">
        <v>0</v>
      </c>
      <c r="N156" s="17" t="str">
        <f t="shared" si="49"/>
        <v xml:space="preserve"> </v>
      </c>
      <c r="O156" s="28">
        <v>0</v>
      </c>
      <c r="P156" s="18">
        <f t="shared" si="50"/>
        <v>0</v>
      </c>
    </row>
    <row r="157" spans="1:16" x14ac:dyDescent="0.2">
      <c r="A157" s="26" t="s">
        <v>313</v>
      </c>
      <c r="B157" s="13" t="str">
        <f t="shared" si="54"/>
        <v>7</v>
      </c>
      <c r="C157" s="13" t="str">
        <f t="shared" si="55"/>
        <v>72</v>
      </c>
      <c r="D157" s="13" t="str">
        <f t="shared" si="56"/>
        <v>723</v>
      </c>
      <c r="E157" s="27" t="s">
        <v>314</v>
      </c>
      <c r="F157" s="28">
        <v>755000</v>
      </c>
      <c r="G157" s="28">
        <v>0</v>
      </c>
      <c r="H157" s="28">
        <v>755000</v>
      </c>
      <c r="I157" s="28">
        <v>0</v>
      </c>
      <c r="J157" s="17">
        <f t="shared" si="48"/>
        <v>0</v>
      </c>
      <c r="K157" s="28">
        <v>0</v>
      </c>
      <c r="L157" s="28">
        <v>0</v>
      </c>
      <c r="M157" s="28">
        <v>0</v>
      </c>
      <c r="N157" s="17" t="str">
        <f t="shared" si="49"/>
        <v xml:space="preserve"> </v>
      </c>
      <c r="O157" s="28">
        <v>0</v>
      </c>
      <c r="P157" s="18">
        <f t="shared" si="50"/>
        <v>-755000</v>
      </c>
    </row>
    <row r="158" spans="1:16" x14ac:dyDescent="0.2">
      <c r="A158" s="26" t="s">
        <v>315</v>
      </c>
      <c r="B158" s="13" t="str">
        <f t="shared" si="54"/>
        <v>7</v>
      </c>
      <c r="C158" s="13" t="str">
        <f t="shared" si="55"/>
        <v>75</v>
      </c>
      <c r="D158" s="13" t="str">
        <f t="shared" si="56"/>
        <v>750</v>
      </c>
      <c r="E158" s="27" t="s">
        <v>316</v>
      </c>
      <c r="F158" s="28">
        <v>465000</v>
      </c>
      <c r="G158" s="28">
        <v>0</v>
      </c>
      <c r="H158" s="28">
        <v>465000</v>
      </c>
      <c r="I158" s="28">
        <v>0</v>
      </c>
      <c r="J158" s="17">
        <f t="shared" si="48"/>
        <v>0</v>
      </c>
      <c r="K158" s="28">
        <v>0</v>
      </c>
      <c r="L158" s="28">
        <v>0</v>
      </c>
      <c r="M158" s="28">
        <v>0</v>
      </c>
      <c r="N158" s="17" t="str">
        <f t="shared" si="49"/>
        <v xml:space="preserve"> </v>
      </c>
      <c r="O158" s="28">
        <v>0</v>
      </c>
      <c r="P158" s="18">
        <f t="shared" si="50"/>
        <v>-465000</v>
      </c>
    </row>
    <row r="159" spans="1:16" x14ac:dyDescent="0.2">
      <c r="A159" s="26" t="s">
        <v>317</v>
      </c>
      <c r="B159" s="13" t="str">
        <f t="shared" si="54"/>
        <v>7</v>
      </c>
      <c r="C159" s="13" t="str">
        <f t="shared" si="55"/>
        <v>75</v>
      </c>
      <c r="D159" s="13" t="str">
        <f t="shared" si="56"/>
        <v>750</v>
      </c>
      <c r="E159" s="27" t="s">
        <v>318</v>
      </c>
      <c r="F159" s="28">
        <v>0</v>
      </c>
      <c r="G159" s="28">
        <v>144772.5</v>
      </c>
      <c r="H159" s="28">
        <v>144772.5</v>
      </c>
      <c r="I159" s="28">
        <v>144772.5</v>
      </c>
      <c r="J159" s="17">
        <f t="shared" si="48"/>
        <v>1</v>
      </c>
      <c r="K159" s="28">
        <v>144772.5</v>
      </c>
      <c r="L159" s="28">
        <v>0</v>
      </c>
      <c r="M159" s="28">
        <v>144772.5</v>
      </c>
      <c r="N159" s="17">
        <f t="shared" si="49"/>
        <v>1</v>
      </c>
      <c r="O159" s="28">
        <v>0</v>
      </c>
      <c r="P159" s="18">
        <f t="shared" si="50"/>
        <v>0</v>
      </c>
    </row>
    <row r="160" spans="1:16" x14ac:dyDescent="0.2">
      <c r="A160" s="26" t="s">
        <v>319</v>
      </c>
      <c r="B160" s="13" t="str">
        <f t="shared" si="54"/>
        <v>7</v>
      </c>
      <c r="C160" s="13" t="str">
        <f t="shared" si="55"/>
        <v>77</v>
      </c>
      <c r="D160" s="13" t="str">
        <f t="shared" si="56"/>
        <v>770</v>
      </c>
      <c r="E160" s="27" t="s">
        <v>320</v>
      </c>
      <c r="F160" s="28">
        <v>190000</v>
      </c>
      <c r="G160" s="28">
        <v>0</v>
      </c>
      <c r="H160" s="28">
        <v>190000</v>
      </c>
      <c r="I160" s="28">
        <v>0</v>
      </c>
      <c r="J160" s="17">
        <f t="shared" si="48"/>
        <v>0</v>
      </c>
      <c r="K160" s="28">
        <v>0</v>
      </c>
      <c r="L160" s="28">
        <v>0</v>
      </c>
      <c r="M160" s="28">
        <v>0</v>
      </c>
      <c r="N160" s="17" t="str">
        <f t="shared" si="49"/>
        <v xml:space="preserve"> </v>
      </c>
      <c r="O160" s="28">
        <v>0</v>
      </c>
      <c r="P160" s="18">
        <f t="shared" si="50"/>
        <v>-190000</v>
      </c>
    </row>
    <row r="161" spans="1:16" x14ac:dyDescent="0.2">
      <c r="A161" s="26" t="s">
        <v>360</v>
      </c>
      <c r="B161" s="13" t="str">
        <f t="shared" ref="B161" si="57">LEFT(A161,1)</f>
        <v>7</v>
      </c>
      <c r="C161" s="13" t="str">
        <f t="shared" ref="C161" si="58">LEFT(A161,2)</f>
        <v>79</v>
      </c>
      <c r="D161" s="13" t="str">
        <f t="shared" ref="D161" si="59">LEFT(A161,3)</f>
        <v>791</v>
      </c>
      <c r="E161" s="27" t="s">
        <v>361</v>
      </c>
      <c r="F161" s="28">
        <v>0</v>
      </c>
      <c r="G161" s="28">
        <v>0</v>
      </c>
      <c r="H161" s="28">
        <v>0</v>
      </c>
      <c r="I161" s="28">
        <v>0</v>
      </c>
      <c r="J161" s="17" t="str">
        <f t="shared" si="48"/>
        <v xml:space="preserve"> </v>
      </c>
      <c r="K161" s="28">
        <v>0</v>
      </c>
      <c r="L161" s="28">
        <v>0</v>
      </c>
      <c r="M161" s="28">
        <v>0</v>
      </c>
      <c r="N161" s="17" t="str">
        <f t="shared" si="49"/>
        <v xml:space="preserve"> </v>
      </c>
      <c r="O161" s="28">
        <v>0</v>
      </c>
      <c r="P161" s="18">
        <f t="shared" si="50"/>
        <v>0</v>
      </c>
    </row>
    <row r="162" spans="1:16" x14ac:dyDescent="0.2">
      <c r="A162" s="26" t="s">
        <v>321</v>
      </c>
      <c r="B162" s="13" t="str">
        <f t="shared" ref="B162:B163" si="60">LEFT(A162,1)</f>
        <v>7</v>
      </c>
      <c r="C162" s="13" t="str">
        <f t="shared" ref="C162:C163" si="61">LEFT(A162,2)</f>
        <v>79</v>
      </c>
      <c r="D162" s="13" t="str">
        <f t="shared" ref="D162:D163" si="62">LEFT(A162,3)</f>
        <v>797</v>
      </c>
      <c r="E162" s="27" t="s">
        <v>270</v>
      </c>
      <c r="F162" s="28">
        <v>99940</v>
      </c>
      <c r="G162" s="28">
        <v>0</v>
      </c>
      <c r="H162" s="28">
        <v>99940</v>
      </c>
      <c r="I162" s="28">
        <v>0</v>
      </c>
      <c r="J162" s="17">
        <f t="shared" si="48"/>
        <v>0</v>
      </c>
      <c r="K162" s="28">
        <v>0</v>
      </c>
      <c r="L162" s="28">
        <v>0</v>
      </c>
      <c r="M162" s="28">
        <v>0</v>
      </c>
      <c r="N162" s="17" t="str">
        <f t="shared" si="49"/>
        <v xml:space="preserve"> </v>
      </c>
      <c r="O162" s="28">
        <v>0</v>
      </c>
      <c r="P162" s="18">
        <f t="shared" si="50"/>
        <v>-99940</v>
      </c>
    </row>
    <row r="163" spans="1:16" x14ac:dyDescent="0.2">
      <c r="A163" s="26" t="s">
        <v>322</v>
      </c>
      <c r="B163" s="13" t="str">
        <f t="shared" si="60"/>
        <v>7</v>
      </c>
      <c r="C163" s="13" t="str">
        <f t="shared" si="61"/>
        <v>79</v>
      </c>
      <c r="D163" s="13" t="str">
        <f t="shared" si="62"/>
        <v>797</v>
      </c>
      <c r="E163" s="27" t="s">
        <v>262</v>
      </c>
      <c r="F163" s="28">
        <v>132960</v>
      </c>
      <c r="G163" s="28">
        <v>0</v>
      </c>
      <c r="H163" s="28">
        <v>132960</v>
      </c>
      <c r="I163" s="28">
        <v>0</v>
      </c>
      <c r="J163" s="17">
        <f t="shared" si="48"/>
        <v>0</v>
      </c>
      <c r="K163" s="28">
        <v>0</v>
      </c>
      <c r="L163" s="28">
        <v>0</v>
      </c>
      <c r="M163" s="28">
        <v>0</v>
      </c>
      <c r="N163" s="17" t="str">
        <f t="shared" si="49"/>
        <v xml:space="preserve"> </v>
      </c>
      <c r="O163" s="28">
        <v>0</v>
      </c>
      <c r="P163" s="18">
        <f t="shared" si="50"/>
        <v>-132960</v>
      </c>
    </row>
    <row r="164" spans="1:16" x14ac:dyDescent="0.2">
      <c r="A164" s="26" t="s">
        <v>323</v>
      </c>
      <c r="B164" s="13" t="str">
        <f t="shared" ref="B164:B169" si="63">LEFT(A164,1)</f>
        <v>7</v>
      </c>
      <c r="C164" s="13" t="str">
        <f t="shared" ref="C164:C169" si="64">LEFT(A164,2)</f>
        <v>79</v>
      </c>
      <c r="D164" s="13" t="str">
        <f t="shared" ref="D164:D169" si="65">LEFT(A164,3)</f>
        <v>797</v>
      </c>
      <c r="E164" s="27" t="s">
        <v>264</v>
      </c>
      <c r="F164" s="28">
        <v>1500</v>
      </c>
      <c r="G164" s="28">
        <v>0</v>
      </c>
      <c r="H164" s="28">
        <v>1500</v>
      </c>
      <c r="I164" s="28">
        <v>0</v>
      </c>
      <c r="J164" s="17">
        <f t="shared" si="48"/>
        <v>0</v>
      </c>
      <c r="K164" s="28">
        <v>0</v>
      </c>
      <c r="L164" s="28">
        <v>0</v>
      </c>
      <c r="M164" s="28">
        <v>0</v>
      </c>
      <c r="N164" s="17" t="str">
        <f t="shared" si="49"/>
        <v xml:space="preserve"> </v>
      </c>
      <c r="O164" s="28">
        <v>0</v>
      </c>
      <c r="P164" s="18">
        <f t="shared" si="50"/>
        <v>-1500</v>
      </c>
    </row>
    <row r="165" spans="1:16" x14ac:dyDescent="0.2">
      <c r="A165" s="26" t="s">
        <v>324</v>
      </c>
      <c r="B165" s="13" t="str">
        <f t="shared" ref="B165:B166" si="66">LEFT(A165,1)</f>
        <v>7</v>
      </c>
      <c r="C165" s="13" t="str">
        <f t="shared" ref="C165:C166" si="67">LEFT(A165,2)</f>
        <v>79</v>
      </c>
      <c r="D165" s="13" t="str">
        <f t="shared" ref="D165:D166" si="68">LEFT(A165,3)</f>
        <v>797</v>
      </c>
      <c r="E165" s="27" t="s">
        <v>362</v>
      </c>
      <c r="F165" s="28">
        <v>0</v>
      </c>
      <c r="G165" s="28">
        <v>0</v>
      </c>
      <c r="H165" s="28">
        <v>0</v>
      </c>
      <c r="I165" s="28">
        <v>465000</v>
      </c>
      <c r="J165" s="17" t="str">
        <f t="shared" si="48"/>
        <v xml:space="preserve"> </v>
      </c>
      <c r="K165" s="28">
        <v>465000</v>
      </c>
      <c r="L165" s="28">
        <v>0</v>
      </c>
      <c r="M165" s="28">
        <v>465000</v>
      </c>
      <c r="N165" s="17">
        <f t="shared" si="49"/>
        <v>1</v>
      </c>
      <c r="O165" s="28">
        <v>0</v>
      </c>
      <c r="P165" s="18">
        <f t="shared" si="50"/>
        <v>465000</v>
      </c>
    </row>
    <row r="166" spans="1:16" x14ac:dyDescent="0.2">
      <c r="A166" s="26" t="s">
        <v>325</v>
      </c>
      <c r="B166" s="13" t="str">
        <f t="shared" si="66"/>
        <v>7</v>
      </c>
      <c r="C166" s="13" t="str">
        <f t="shared" si="67"/>
        <v>79</v>
      </c>
      <c r="D166" s="13" t="str">
        <f t="shared" si="68"/>
        <v>797</v>
      </c>
      <c r="E166" s="27" t="s">
        <v>363</v>
      </c>
      <c r="F166" s="28">
        <v>0</v>
      </c>
      <c r="G166" s="28">
        <v>34823.620000000003</v>
      </c>
      <c r="H166" s="28">
        <v>34823.620000000003</v>
      </c>
      <c r="I166" s="28">
        <v>987723.82</v>
      </c>
      <c r="J166" s="17">
        <f t="shared" si="48"/>
        <v>28.363616993293629</v>
      </c>
      <c r="K166" s="28">
        <v>987723.82</v>
      </c>
      <c r="L166" s="28">
        <v>0</v>
      </c>
      <c r="M166" s="28">
        <v>987723.82</v>
      </c>
      <c r="N166" s="17">
        <f t="shared" si="49"/>
        <v>1</v>
      </c>
      <c r="O166" s="28">
        <v>0</v>
      </c>
      <c r="P166" s="18">
        <f t="shared" si="50"/>
        <v>952900.2</v>
      </c>
    </row>
    <row r="167" spans="1:16" x14ac:dyDescent="0.2">
      <c r="A167" s="26" t="s">
        <v>326</v>
      </c>
      <c r="B167" s="13" t="str">
        <f t="shared" ref="B167" si="69">LEFT(A167,1)</f>
        <v>7</v>
      </c>
      <c r="C167" s="13" t="str">
        <f t="shared" ref="C167" si="70">LEFT(A167,2)</f>
        <v>79</v>
      </c>
      <c r="D167" s="13" t="str">
        <f t="shared" ref="D167" si="71">LEFT(A167,3)</f>
        <v>797</v>
      </c>
      <c r="E167" s="27" t="s">
        <v>364</v>
      </c>
      <c r="F167" s="28">
        <v>0</v>
      </c>
      <c r="G167" s="28">
        <v>903630.1</v>
      </c>
      <c r="H167" s="28">
        <v>903630.1</v>
      </c>
      <c r="I167" s="28">
        <v>758612.99</v>
      </c>
      <c r="J167" s="17">
        <f t="shared" si="48"/>
        <v>0.83951717633133294</v>
      </c>
      <c r="K167" s="28">
        <v>758612.99</v>
      </c>
      <c r="L167" s="28">
        <v>0</v>
      </c>
      <c r="M167" s="28">
        <v>758612.99</v>
      </c>
      <c r="N167" s="17">
        <f t="shared" si="49"/>
        <v>1</v>
      </c>
      <c r="O167" s="28">
        <v>0</v>
      </c>
      <c r="P167" s="18">
        <f t="shared" si="50"/>
        <v>-145017.10999999999</v>
      </c>
    </row>
    <row r="168" spans="1:16" x14ac:dyDescent="0.2">
      <c r="A168" s="26" t="s">
        <v>327</v>
      </c>
      <c r="B168" s="13" t="str">
        <f t="shared" si="63"/>
        <v>7</v>
      </c>
      <c r="C168" s="13" t="str">
        <f t="shared" si="64"/>
        <v>79</v>
      </c>
      <c r="D168" s="13" t="str">
        <f t="shared" si="65"/>
        <v>797</v>
      </c>
      <c r="E168" s="27" t="s">
        <v>365</v>
      </c>
      <c r="F168" s="28">
        <v>0</v>
      </c>
      <c r="G168" s="28">
        <v>0</v>
      </c>
      <c r="H168" s="28">
        <v>0</v>
      </c>
      <c r="I168" s="28">
        <v>547046.74</v>
      </c>
      <c r="J168" s="17" t="str">
        <f t="shared" si="48"/>
        <v xml:space="preserve"> </v>
      </c>
      <c r="K168" s="28">
        <v>547046.74</v>
      </c>
      <c r="L168" s="28">
        <v>0</v>
      </c>
      <c r="M168" s="28">
        <v>547046.74</v>
      </c>
      <c r="N168" s="17">
        <f t="shared" si="49"/>
        <v>1</v>
      </c>
      <c r="O168" s="28">
        <v>0</v>
      </c>
      <c r="P168" s="18">
        <f t="shared" si="50"/>
        <v>547046.74</v>
      </c>
    </row>
    <row r="169" spans="1:16" x14ac:dyDescent="0.2">
      <c r="A169" s="26" t="s">
        <v>328</v>
      </c>
      <c r="B169" s="13" t="str">
        <f t="shared" si="63"/>
        <v>7</v>
      </c>
      <c r="C169" s="13" t="str">
        <f t="shared" si="64"/>
        <v>79</v>
      </c>
      <c r="D169" s="13" t="str">
        <f t="shared" si="65"/>
        <v>797</v>
      </c>
      <c r="E169" s="27" t="s">
        <v>329</v>
      </c>
      <c r="F169" s="28">
        <v>0</v>
      </c>
      <c r="G169" s="28">
        <v>3737904.24</v>
      </c>
      <c r="H169" s="28">
        <v>3737904.24</v>
      </c>
      <c r="I169" s="28">
        <v>8331561.3899999997</v>
      </c>
      <c r="J169" s="17">
        <f t="shared" si="48"/>
        <v>2.2289392277208253</v>
      </c>
      <c r="K169" s="28">
        <v>8331561.3899999997</v>
      </c>
      <c r="L169" s="28">
        <v>0</v>
      </c>
      <c r="M169" s="28">
        <v>8331561.3899999997</v>
      </c>
      <c r="N169" s="17">
        <f t="shared" si="49"/>
        <v>1</v>
      </c>
      <c r="O169" s="28">
        <v>0</v>
      </c>
      <c r="P169" s="18">
        <f t="shared" si="50"/>
        <v>4593657.1499999994</v>
      </c>
    </row>
    <row r="170" spans="1:16" x14ac:dyDescent="0.2">
      <c r="A170" s="26" t="s">
        <v>330</v>
      </c>
      <c r="B170" s="13" t="str">
        <f t="shared" ref="B170" si="72">LEFT(A170,1)</f>
        <v>7</v>
      </c>
      <c r="C170" s="13" t="str">
        <f t="shared" ref="C170" si="73">LEFT(A170,2)</f>
        <v>79</v>
      </c>
      <c r="D170" s="13" t="str">
        <f t="shared" ref="D170" si="74">LEFT(A170,3)</f>
        <v>797</v>
      </c>
      <c r="E170" s="27" t="s">
        <v>331</v>
      </c>
      <c r="F170" s="28">
        <v>0</v>
      </c>
      <c r="G170" s="28">
        <v>2731549.64</v>
      </c>
      <c r="H170" s="28">
        <v>2731549.64</v>
      </c>
      <c r="I170" s="28">
        <v>2731549.62</v>
      </c>
      <c r="J170" s="17">
        <f t="shared" si="48"/>
        <v>0.99999999267814876</v>
      </c>
      <c r="K170" s="28">
        <v>2731549.62</v>
      </c>
      <c r="L170" s="28">
        <v>0</v>
      </c>
      <c r="M170" s="28">
        <v>2731549.62</v>
      </c>
      <c r="N170" s="17">
        <f t="shared" si="49"/>
        <v>1</v>
      </c>
      <c r="O170" s="28">
        <v>0</v>
      </c>
      <c r="P170" s="18">
        <f t="shared" si="50"/>
        <v>-2.0000000018626451E-2</v>
      </c>
    </row>
    <row r="171" spans="1:16" s="16" customFormat="1" x14ac:dyDescent="0.2">
      <c r="A171" s="4"/>
      <c r="B171" s="4"/>
      <c r="C171" s="4"/>
      <c r="D171" s="4"/>
      <c r="E171" s="4" t="s">
        <v>20</v>
      </c>
      <c r="F171" s="19">
        <f>SUBTOTAL(9,F151:F170)</f>
        <v>9144400</v>
      </c>
      <c r="G171" s="19">
        <f>SUBTOTAL(9,G151:G170)</f>
        <v>7552680.0999999996</v>
      </c>
      <c r="H171" s="19">
        <f>SUBTOTAL(9,H151:H170)</f>
        <v>16697080.1</v>
      </c>
      <c r="I171" s="19">
        <f>SUBTOTAL(9,I151:I170)</f>
        <v>14244154.969999999</v>
      </c>
      <c r="J171" s="20">
        <f t="shared" ref="J171" si="75">I171/H171</f>
        <v>0.85309256976014625</v>
      </c>
      <c r="K171" s="19">
        <f>SUBTOTAL(9,K151:K170)</f>
        <v>14244154.969999999</v>
      </c>
      <c r="L171" s="19">
        <f>SUBTOTAL(9,L151:L170)</f>
        <v>0</v>
      </c>
      <c r="M171" s="19">
        <f>SUBTOTAL(9,M151:M170)</f>
        <v>14244154.969999999</v>
      </c>
      <c r="N171" s="20">
        <f t="shared" si="49"/>
        <v>1</v>
      </c>
      <c r="O171" s="19">
        <f>SUBTOTAL(9,O151:O170)</f>
        <v>0</v>
      </c>
      <c r="P171" s="19">
        <f>SUBTOTAL(9,P151:P170)</f>
        <v>-2452925.1300000004</v>
      </c>
    </row>
    <row r="172" spans="1:16" x14ac:dyDescent="0.2">
      <c r="A172" s="1"/>
      <c r="B172" s="13"/>
      <c r="C172" s="13"/>
      <c r="D172" s="13"/>
      <c r="E172" s="2"/>
      <c r="F172" s="3"/>
      <c r="G172" s="3"/>
      <c r="H172" s="3"/>
      <c r="I172" s="3"/>
      <c r="J172" s="17"/>
      <c r="K172" s="3"/>
      <c r="L172" s="3"/>
      <c r="M172" s="3"/>
      <c r="N172" s="17"/>
      <c r="O172" s="3"/>
      <c r="P172" s="18"/>
    </row>
    <row r="173" spans="1:16" ht="13.5" customHeight="1" x14ac:dyDescent="0.2">
      <c r="A173" s="26" t="s">
        <v>332</v>
      </c>
      <c r="B173" s="13" t="str">
        <f t="shared" si="45"/>
        <v>8</v>
      </c>
      <c r="C173" s="13" t="str">
        <f t="shared" si="46"/>
        <v>82</v>
      </c>
      <c r="D173" s="13" t="str">
        <f t="shared" si="47"/>
        <v>820</v>
      </c>
      <c r="E173" s="27" t="s">
        <v>333</v>
      </c>
      <c r="F173" s="28">
        <v>0</v>
      </c>
      <c r="G173" s="28">
        <v>0</v>
      </c>
      <c r="H173" s="28">
        <v>0</v>
      </c>
      <c r="I173" s="28">
        <v>0</v>
      </c>
      <c r="J173" s="17" t="str">
        <f t="shared" ref="J173:J182" si="76">IF(H173=0," ",I173/H173)</f>
        <v xml:space="preserve"> </v>
      </c>
      <c r="K173" s="28">
        <v>0</v>
      </c>
      <c r="L173" s="28">
        <v>0</v>
      </c>
      <c r="M173" s="28">
        <v>0</v>
      </c>
      <c r="N173" s="17" t="str">
        <f t="shared" si="49"/>
        <v xml:space="preserve"> </v>
      </c>
      <c r="O173" s="28">
        <v>0</v>
      </c>
      <c r="P173" s="18">
        <f t="shared" si="50"/>
        <v>0</v>
      </c>
    </row>
    <row r="174" spans="1:16" ht="13.5" customHeight="1" x14ac:dyDescent="0.2">
      <c r="A174" s="26" t="s">
        <v>334</v>
      </c>
      <c r="B174" s="13" t="str">
        <f t="shared" ref="B174:B182" si="77">LEFT(A174,1)</f>
        <v>8</v>
      </c>
      <c r="C174" s="13" t="str">
        <f t="shared" ref="C174:C182" si="78">LEFT(A174,2)</f>
        <v>83</v>
      </c>
      <c r="D174" s="13" t="str">
        <f t="shared" ref="D174:D182" si="79">LEFT(A174,3)</f>
        <v>830</v>
      </c>
      <c r="E174" s="27" t="s">
        <v>335</v>
      </c>
      <c r="F174" s="28">
        <v>18000</v>
      </c>
      <c r="G174" s="28">
        <v>0</v>
      </c>
      <c r="H174" s="28">
        <v>18000</v>
      </c>
      <c r="I174" s="28">
        <v>233.64</v>
      </c>
      <c r="J174" s="17">
        <f t="shared" si="76"/>
        <v>1.2979999999999998E-2</v>
      </c>
      <c r="K174" s="28">
        <v>233.64</v>
      </c>
      <c r="L174" s="28">
        <v>0</v>
      </c>
      <c r="M174" s="28">
        <v>233.64</v>
      </c>
      <c r="N174" s="17">
        <f t="shared" si="49"/>
        <v>1</v>
      </c>
      <c r="O174" s="28">
        <v>0</v>
      </c>
      <c r="P174" s="18">
        <f t="shared" si="50"/>
        <v>-17766.36</v>
      </c>
    </row>
    <row r="175" spans="1:16" ht="13.5" customHeight="1" x14ac:dyDescent="0.2">
      <c r="A175" s="26" t="s">
        <v>336</v>
      </c>
      <c r="B175" s="13" t="str">
        <f t="shared" si="77"/>
        <v>8</v>
      </c>
      <c r="C175" s="13" t="str">
        <f t="shared" si="78"/>
        <v>83</v>
      </c>
      <c r="D175" s="13" t="str">
        <f t="shared" si="79"/>
        <v>830</v>
      </c>
      <c r="E175" s="27" t="s">
        <v>337</v>
      </c>
      <c r="F175" s="28">
        <v>170000</v>
      </c>
      <c r="G175" s="28">
        <v>0</v>
      </c>
      <c r="H175" s="28">
        <v>170000</v>
      </c>
      <c r="I175" s="28">
        <v>13228.67</v>
      </c>
      <c r="J175" s="17">
        <f t="shared" si="76"/>
        <v>7.781570588235294E-2</v>
      </c>
      <c r="K175" s="28">
        <v>13228.67</v>
      </c>
      <c r="L175" s="28">
        <v>0</v>
      </c>
      <c r="M175" s="28">
        <v>13228.67</v>
      </c>
      <c r="N175" s="17">
        <f t="shared" si="49"/>
        <v>1</v>
      </c>
      <c r="O175" s="28">
        <v>0</v>
      </c>
      <c r="P175" s="18">
        <f t="shared" si="50"/>
        <v>-156771.32999999999</v>
      </c>
    </row>
    <row r="176" spans="1:16" ht="13.5" customHeight="1" x14ac:dyDescent="0.2">
      <c r="A176" s="26" t="s">
        <v>338</v>
      </c>
      <c r="B176" s="13" t="str">
        <f t="shared" si="77"/>
        <v>8</v>
      </c>
      <c r="C176" s="13" t="str">
        <f t="shared" si="78"/>
        <v>83</v>
      </c>
      <c r="D176" s="13" t="str">
        <f t="shared" si="79"/>
        <v>830</v>
      </c>
      <c r="E176" s="27" t="s">
        <v>339</v>
      </c>
      <c r="F176" s="28">
        <v>35000</v>
      </c>
      <c r="G176" s="28">
        <v>0</v>
      </c>
      <c r="H176" s="28">
        <v>35000</v>
      </c>
      <c r="I176" s="28">
        <v>0</v>
      </c>
      <c r="J176" s="17">
        <f t="shared" si="76"/>
        <v>0</v>
      </c>
      <c r="K176" s="28">
        <v>0</v>
      </c>
      <c r="L176" s="28">
        <v>0</v>
      </c>
      <c r="M176" s="28">
        <v>0</v>
      </c>
      <c r="N176" s="17" t="str">
        <f t="shared" si="49"/>
        <v xml:space="preserve"> </v>
      </c>
      <c r="O176" s="28">
        <v>0</v>
      </c>
      <c r="P176" s="18">
        <f t="shared" si="50"/>
        <v>-35000</v>
      </c>
    </row>
    <row r="177" spans="1:16" ht="13.5" customHeight="1" x14ac:dyDescent="0.2">
      <c r="A177" s="26" t="s">
        <v>340</v>
      </c>
      <c r="B177" s="13" t="str">
        <f t="shared" ref="B177:B181" si="80">LEFT(A177,1)</f>
        <v>8</v>
      </c>
      <c r="C177" s="13" t="str">
        <f t="shared" ref="C177:C181" si="81">LEFT(A177,2)</f>
        <v>83</v>
      </c>
      <c r="D177" s="13" t="str">
        <f t="shared" ref="D177:D181" si="82">LEFT(A177,3)</f>
        <v>831</v>
      </c>
      <c r="E177" s="27" t="s">
        <v>341</v>
      </c>
      <c r="F177" s="28">
        <v>480000</v>
      </c>
      <c r="G177" s="28">
        <v>0</v>
      </c>
      <c r="H177" s="28">
        <v>480000</v>
      </c>
      <c r="I177" s="28">
        <v>123012.57</v>
      </c>
      <c r="J177" s="17">
        <f t="shared" si="76"/>
        <v>0.25627618750000003</v>
      </c>
      <c r="K177" s="28">
        <v>2520.25</v>
      </c>
      <c r="L177" s="28">
        <v>0</v>
      </c>
      <c r="M177" s="28">
        <v>2520.25</v>
      </c>
      <c r="N177" s="17">
        <f t="shared" si="49"/>
        <v>2.0487743650913073E-2</v>
      </c>
      <c r="O177" s="28">
        <v>120492.32</v>
      </c>
      <c r="P177" s="18">
        <f t="shared" si="50"/>
        <v>-356987.43</v>
      </c>
    </row>
    <row r="178" spans="1:16" ht="13.5" customHeight="1" x14ac:dyDescent="0.2">
      <c r="A178" s="26" t="s">
        <v>342</v>
      </c>
      <c r="B178" s="13" t="str">
        <f t="shared" si="80"/>
        <v>8</v>
      </c>
      <c r="C178" s="13" t="str">
        <f t="shared" si="81"/>
        <v>83</v>
      </c>
      <c r="D178" s="13" t="str">
        <f t="shared" si="82"/>
        <v>831</v>
      </c>
      <c r="E178" s="27" t="s">
        <v>343</v>
      </c>
      <c r="F178" s="28">
        <v>400000</v>
      </c>
      <c r="G178" s="28">
        <v>0</v>
      </c>
      <c r="H178" s="28">
        <v>400000</v>
      </c>
      <c r="I178" s="28">
        <v>65079.01</v>
      </c>
      <c r="J178" s="17">
        <f t="shared" si="76"/>
        <v>0.16269752500000001</v>
      </c>
      <c r="K178" s="28">
        <v>65079.01</v>
      </c>
      <c r="L178" s="28">
        <v>0</v>
      </c>
      <c r="M178" s="28">
        <v>65079.01</v>
      </c>
      <c r="N178" s="17">
        <f t="shared" si="49"/>
        <v>1</v>
      </c>
      <c r="O178" s="28">
        <v>0</v>
      </c>
      <c r="P178" s="18">
        <f t="shared" si="50"/>
        <v>-334920.99</v>
      </c>
    </row>
    <row r="179" spans="1:16" ht="13.5" customHeight="1" x14ac:dyDescent="0.2">
      <c r="A179" s="26" t="s">
        <v>344</v>
      </c>
      <c r="B179" s="13" t="str">
        <f t="shared" si="80"/>
        <v>8</v>
      </c>
      <c r="C179" s="13" t="str">
        <f t="shared" si="81"/>
        <v>83</v>
      </c>
      <c r="D179" s="13" t="str">
        <f t="shared" si="82"/>
        <v>831</v>
      </c>
      <c r="E179" s="27" t="s">
        <v>345</v>
      </c>
      <c r="F179" s="28">
        <v>0</v>
      </c>
      <c r="G179" s="28">
        <v>0</v>
      </c>
      <c r="H179" s="28">
        <v>0</v>
      </c>
      <c r="I179" s="28">
        <v>57431.34</v>
      </c>
      <c r="J179" s="17" t="str">
        <f t="shared" si="76"/>
        <v xml:space="preserve"> </v>
      </c>
      <c r="K179" s="28">
        <v>0</v>
      </c>
      <c r="L179" s="28">
        <v>0</v>
      </c>
      <c r="M179" s="28">
        <v>0</v>
      </c>
      <c r="N179" s="17">
        <f t="shared" si="49"/>
        <v>0</v>
      </c>
      <c r="O179" s="28">
        <v>57431.34</v>
      </c>
      <c r="P179" s="18">
        <f t="shared" si="50"/>
        <v>57431.34</v>
      </c>
    </row>
    <row r="180" spans="1:16" ht="13.5" customHeight="1" x14ac:dyDescent="0.2">
      <c r="A180" s="26" t="s">
        <v>346</v>
      </c>
      <c r="B180" s="13" t="str">
        <f t="shared" si="80"/>
        <v>8</v>
      </c>
      <c r="C180" s="13" t="str">
        <f t="shared" si="81"/>
        <v>87</v>
      </c>
      <c r="D180" s="13" t="str">
        <f t="shared" si="82"/>
        <v>870</v>
      </c>
      <c r="E180" s="27" t="s">
        <v>347</v>
      </c>
      <c r="F180" s="28">
        <v>0</v>
      </c>
      <c r="G180" s="28">
        <v>26039359.18</v>
      </c>
      <c r="H180" s="28">
        <v>26039359.18</v>
      </c>
      <c r="I180" s="28">
        <v>0</v>
      </c>
      <c r="J180" s="17">
        <f t="shared" si="76"/>
        <v>0</v>
      </c>
      <c r="K180" s="28">
        <v>0</v>
      </c>
      <c r="L180" s="28">
        <v>0</v>
      </c>
      <c r="M180" s="28">
        <v>0</v>
      </c>
      <c r="N180" s="17" t="str">
        <f t="shared" si="49"/>
        <v xml:space="preserve"> </v>
      </c>
      <c r="O180" s="28">
        <v>0</v>
      </c>
      <c r="P180" s="18">
        <f t="shared" si="50"/>
        <v>-26039359.18</v>
      </c>
    </row>
    <row r="181" spans="1:16" ht="13.5" customHeight="1" x14ac:dyDescent="0.2">
      <c r="A181" s="26" t="s">
        <v>348</v>
      </c>
      <c r="B181" s="13" t="str">
        <f t="shared" si="80"/>
        <v>8</v>
      </c>
      <c r="C181" s="13" t="str">
        <f t="shared" si="81"/>
        <v>87</v>
      </c>
      <c r="D181" s="13" t="str">
        <f t="shared" si="82"/>
        <v>870</v>
      </c>
      <c r="E181" s="27" t="s">
        <v>349</v>
      </c>
      <c r="F181" s="28">
        <v>0</v>
      </c>
      <c r="G181" s="28">
        <v>28087459.989999998</v>
      </c>
      <c r="H181" s="28">
        <v>28087459.989999998</v>
      </c>
      <c r="I181" s="28">
        <v>0</v>
      </c>
      <c r="J181" s="17">
        <f t="shared" si="76"/>
        <v>0</v>
      </c>
      <c r="K181" s="28">
        <v>0</v>
      </c>
      <c r="L181" s="28">
        <v>0</v>
      </c>
      <c r="M181" s="28">
        <v>0</v>
      </c>
      <c r="N181" s="17" t="str">
        <f t="shared" si="49"/>
        <v xml:space="preserve"> </v>
      </c>
      <c r="O181" s="28">
        <v>0</v>
      </c>
      <c r="P181" s="18">
        <f t="shared" si="50"/>
        <v>-28087459.989999998</v>
      </c>
    </row>
    <row r="182" spans="1:16" ht="13.5" customHeight="1" x14ac:dyDescent="0.2">
      <c r="A182" s="26" t="s">
        <v>350</v>
      </c>
      <c r="B182" s="13" t="str">
        <f t="shared" si="77"/>
        <v>9</v>
      </c>
      <c r="C182" s="13" t="str">
        <f t="shared" si="78"/>
        <v>91</v>
      </c>
      <c r="D182" s="13" t="str">
        <f t="shared" si="79"/>
        <v>913</v>
      </c>
      <c r="E182" s="27" t="s">
        <v>351</v>
      </c>
      <c r="F182" s="28">
        <v>50000000</v>
      </c>
      <c r="G182" s="28">
        <v>0</v>
      </c>
      <c r="H182" s="28">
        <v>50000000</v>
      </c>
      <c r="I182" s="28">
        <v>0</v>
      </c>
      <c r="J182" s="17">
        <f t="shared" si="76"/>
        <v>0</v>
      </c>
      <c r="K182" s="28">
        <v>0</v>
      </c>
      <c r="L182" s="28">
        <v>0</v>
      </c>
      <c r="M182" s="28">
        <v>0</v>
      </c>
      <c r="N182" s="17" t="str">
        <f t="shared" si="49"/>
        <v xml:space="preserve"> </v>
      </c>
      <c r="O182" s="28">
        <v>0</v>
      </c>
      <c r="P182" s="18">
        <f t="shared" si="50"/>
        <v>-50000000</v>
      </c>
    </row>
    <row r="183" spans="1:16" s="16" customFormat="1" x14ac:dyDescent="0.2">
      <c r="A183" s="4"/>
      <c r="B183" s="4"/>
      <c r="C183" s="4"/>
      <c r="D183" s="4"/>
      <c r="E183" s="4" t="s">
        <v>21</v>
      </c>
      <c r="F183" s="19">
        <f>SUBTOTAL(9,F173:F182)</f>
        <v>51103000</v>
      </c>
      <c r="G183" s="19">
        <f>SUBTOTAL(9,G173:G182)</f>
        <v>54126819.170000002</v>
      </c>
      <c r="H183" s="19">
        <f>SUBTOTAL(9,H173:H182)</f>
        <v>105229819.17</v>
      </c>
      <c r="I183" s="19">
        <f>SUBTOTAL(9,I173:I182)</f>
        <v>258985.23</v>
      </c>
      <c r="J183" s="20">
        <f t="shared" ref="J183" si="83">I183/H183</f>
        <v>2.461139171793181E-3</v>
      </c>
      <c r="K183" s="19">
        <f>SUBTOTAL(9,K173:K182)</f>
        <v>81061.570000000007</v>
      </c>
      <c r="L183" s="19">
        <f>SUBTOTAL(9,L173:L182)</f>
        <v>0</v>
      </c>
      <c r="M183" s="19">
        <f>SUBTOTAL(9,M173:M182)</f>
        <v>81061.570000000007</v>
      </c>
      <c r="N183" s="20">
        <f t="shared" ref="N183" si="84">M183/I183</f>
        <v>0.31299688403079978</v>
      </c>
      <c r="O183" s="19">
        <f>SUBTOTAL(9,O173:O182)</f>
        <v>177923.66</v>
      </c>
      <c r="P183" s="19">
        <f>SUBTOTAL(9,P173:P182)</f>
        <v>-104970833.94</v>
      </c>
    </row>
    <row r="185" spans="1:16" s="16" customFormat="1" x14ac:dyDescent="0.2">
      <c r="E185" s="16" t="s">
        <v>22</v>
      </c>
      <c r="F185" s="19">
        <f>F183+F171+F149</f>
        <v>323439360</v>
      </c>
      <c r="G185" s="19">
        <f>G183+G171+G149</f>
        <v>62456115.93</v>
      </c>
      <c r="H185" s="19">
        <f>H183+H171+H149</f>
        <v>385895475.93000001</v>
      </c>
      <c r="I185" s="19">
        <f>I183+I171+I149</f>
        <v>255990839.21999994</v>
      </c>
      <c r="J185" s="20">
        <f t="shared" ref="J185" si="85">I185/H185</f>
        <v>0.66336833465867251</v>
      </c>
      <c r="K185" s="19">
        <f>K183+K171+K149</f>
        <v>233500686.30000001</v>
      </c>
      <c r="L185" s="19">
        <f>L183+L171+L149</f>
        <v>6386430.7799999993</v>
      </c>
      <c r="M185" s="19">
        <f>M183+M171+M149</f>
        <v>227114255.51999998</v>
      </c>
      <c r="N185" s="20">
        <f t="shared" ref="N185" si="86">M185/I185</f>
        <v>0.88719680833897629</v>
      </c>
      <c r="O185" s="19">
        <f>O183+O171+O149</f>
        <v>28876583.699999999</v>
      </c>
      <c r="P185" s="19">
        <f>P183+P171+P149</f>
        <v>-129904636.70999999</v>
      </c>
    </row>
    <row r="187" spans="1:16" x14ac:dyDescent="0.2">
      <c r="F187" s="25"/>
      <c r="G187" s="25"/>
      <c r="H187" s="25"/>
      <c r="I187" s="25"/>
      <c r="K187" s="25"/>
      <c r="L187" s="25"/>
      <c r="M187" s="25"/>
      <c r="O187" s="25"/>
      <c r="P187" s="18"/>
    </row>
    <row r="188" spans="1:16" x14ac:dyDescent="0.2">
      <c r="F188" s="25"/>
      <c r="G188" s="25"/>
      <c r="H188" s="25"/>
      <c r="I188" s="25"/>
      <c r="K188" s="25"/>
      <c r="L188" s="25"/>
      <c r="M188" s="25"/>
      <c r="O188" s="25"/>
    </row>
  </sheetData>
  <autoFilter ref="A5:P182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9 N183 N185 N171 J185 J183 J171 J14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NOVIEMBRE 22</vt:lpstr>
      <vt:lpstr>'EJECUCIÓN INGRESOS NOVIEMBRE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2022-12-01T09:07:37Z</dcterms:modified>
</cp:coreProperties>
</file>