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6 - JUNIO\"/>
    </mc:Choice>
  </mc:AlternateContent>
  <xr:revisionPtr revIDLastSave="0" documentId="13_ncr:1_{EF842445-348A-47D4-84EB-C5CE72C26E61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0 JUNIO 23" sheetId="1" r:id="rId1"/>
  </sheets>
  <definedNames>
    <definedName name="_xlnm._FilterDatabase" localSheetId="0" hidden="1">'EJECUCIÓN INGRESOS 30 JUNIO 23'!$A$5:$P$187</definedName>
    <definedName name="_xlnm.Print_Titles" localSheetId="0">'EJECUCIÓN INGRESOS 30 JUNIO 23'!$1:$5</definedName>
  </definedNames>
  <calcPr calcId="152511"/>
</workbook>
</file>

<file path=xl/calcChain.xml><?xml version="1.0" encoding="utf-8"?>
<calcChain xmlns="http://schemas.openxmlformats.org/spreadsheetml/2006/main">
  <c r="J165" i="1" l="1"/>
  <c r="J166" i="1"/>
  <c r="J167" i="1"/>
  <c r="J168" i="1"/>
  <c r="J169" i="1"/>
  <c r="J170" i="1"/>
  <c r="J171" i="1"/>
  <c r="J172" i="1"/>
  <c r="J173" i="1"/>
  <c r="J174" i="1"/>
  <c r="J175" i="1"/>
  <c r="J176" i="1"/>
  <c r="D6" i="1" l="1"/>
  <c r="D147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8" i="1" l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P140" i="1"/>
  <c r="P141" i="1"/>
  <c r="P142" i="1"/>
  <c r="P143" i="1"/>
  <c r="P144" i="1"/>
  <c r="N139" i="1"/>
  <c r="N140" i="1"/>
  <c r="N141" i="1"/>
  <c r="N142" i="1"/>
  <c r="N143" i="1"/>
  <c r="N144" i="1"/>
  <c r="J139" i="1"/>
  <c r="J140" i="1"/>
  <c r="J141" i="1"/>
  <c r="J142" i="1"/>
  <c r="J143" i="1"/>
  <c r="J144" i="1"/>
  <c r="B141" i="1"/>
  <c r="C141" i="1"/>
  <c r="B142" i="1"/>
  <c r="C142" i="1"/>
  <c r="B143" i="1"/>
  <c r="C143" i="1"/>
  <c r="B144" i="1"/>
  <c r="C144" i="1"/>
  <c r="J180" i="1" l="1"/>
  <c r="J181" i="1"/>
  <c r="J182" i="1"/>
  <c r="J183" i="1"/>
  <c r="J184" i="1"/>
  <c r="J185" i="1"/>
  <c r="J186" i="1"/>
  <c r="J18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P133" i="1"/>
  <c r="P134" i="1"/>
  <c r="P135" i="1"/>
  <c r="P136" i="1"/>
  <c r="P137" i="1"/>
  <c r="P138" i="1"/>
  <c r="P139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D179" i="1" l="1"/>
  <c r="D180" i="1"/>
  <c r="D181" i="1"/>
  <c r="D182" i="1"/>
  <c r="D183" i="1"/>
  <c r="D184" i="1"/>
  <c r="D185" i="1"/>
  <c r="D186" i="1"/>
  <c r="D187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P180" i="1" l="1"/>
  <c r="P181" i="1"/>
  <c r="P182" i="1"/>
  <c r="P183" i="1"/>
  <c r="P184" i="1"/>
  <c r="P185" i="1"/>
  <c r="P186" i="1"/>
  <c r="P187" i="1"/>
  <c r="N180" i="1"/>
  <c r="N181" i="1"/>
  <c r="N182" i="1"/>
  <c r="N183" i="1"/>
  <c r="N184" i="1"/>
  <c r="N185" i="1"/>
  <c r="N186" i="1"/>
  <c r="N187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K177" i="1"/>
  <c r="L177" i="1"/>
  <c r="M177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P118" i="1"/>
  <c r="P119" i="1"/>
  <c r="B118" i="1"/>
  <c r="C118" i="1"/>
  <c r="B119" i="1"/>
  <c r="C119" i="1"/>
  <c r="B6" i="1" l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47" i="1"/>
  <c r="C147" i="1"/>
  <c r="B148" i="1"/>
  <c r="C148" i="1"/>
  <c r="B149" i="1"/>
  <c r="C149" i="1"/>
  <c r="B150" i="1"/>
  <c r="C150" i="1"/>
  <c r="B168" i="1"/>
  <c r="C168" i="1"/>
  <c r="B169" i="1"/>
  <c r="C169" i="1"/>
  <c r="B170" i="1"/>
  <c r="C170" i="1"/>
  <c r="P179" i="1" l="1"/>
  <c r="P147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N147" i="1" l="1"/>
  <c r="J147" i="1" l="1"/>
  <c r="F145" i="1" l="1"/>
  <c r="J6" i="1" l="1"/>
  <c r="O145" i="1" l="1"/>
  <c r="M145" i="1"/>
  <c r="L145" i="1"/>
  <c r="K145" i="1"/>
  <c r="I145" i="1"/>
  <c r="H145" i="1"/>
  <c r="G145" i="1"/>
  <c r="N145" i="1" l="1"/>
  <c r="J145" i="1"/>
  <c r="N179" i="1" l="1"/>
  <c r="N6" i="1"/>
  <c r="J179" i="1"/>
  <c r="O188" i="1"/>
  <c r="M188" i="1"/>
  <c r="L188" i="1"/>
  <c r="K188" i="1"/>
  <c r="I188" i="1"/>
  <c r="H188" i="1"/>
  <c r="G188" i="1"/>
  <c r="F188" i="1"/>
  <c r="O177" i="1"/>
  <c r="G177" i="1"/>
  <c r="H177" i="1"/>
  <c r="I177" i="1"/>
  <c r="F177" i="1"/>
  <c r="B179" i="1"/>
  <c r="C179" i="1"/>
  <c r="F190" i="1" l="1"/>
  <c r="I190" i="1"/>
  <c r="K190" i="1"/>
  <c r="O190" i="1"/>
  <c r="G190" i="1"/>
  <c r="L190" i="1"/>
  <c r="H190" i="1"/>
  <c r="M190" i="1"/>
  <c r="N177" i="1"/>
  <c r="P188" i="1"/>
  <c r="P177" i="1"/>
  <c r="N188" i="1"/>
  <c r="J177" i="1"/>
  <c r="J188" i="1"/>
  <c r="P6" i="1"/>
  <c r="P145" i="1" s="1"/>
  <c r="J190" i="1" l="1"/>
  <c r="P190" i="1"/>
  <c r="N190" i="1"/>
</calcChain>
</file>

<file path=xl/sharedStrings.xml><?xml version="1.0" encoding="utf-8"?>
<sst xmlns="http://schemas.openxmlformats.org/spreadsheetml/2006/main" count="379" uniqueCount="372">
  <si>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</si>
  <si>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</si>
  <si>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</si>
  <si>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</si>
  <si>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</si>
  <si>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</si>
  <si>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</si>
  <si>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</si>
  <si>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</si>
  <si>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</si>
  <si>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</si>
  <si>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</si>
  <si>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</si>
  <si>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</si>
  <si>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</si>
  <si>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</si>
  <si>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</si>
  <si>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</si>
  <si>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</si>
  <si>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</si>
  <si>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</si>
  <si>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</si>
  <si>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</si>
  <si>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</si>
  <si>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</si>
  <si>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</si>
  <si>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</si>
  <si>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</si>
  <si>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</si>
  <si>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</si>
  <si>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</si>
  <si>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</si>
  <si>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</si>
  <si>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</si>
  <si>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</si>
  <si>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</si>
  <si>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</si>
  <si>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</si>
  <si>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</si>
  <si>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</si>
  <si>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</si>
  <si>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</si>
  <si>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</si>
  <si>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</si>
  <si>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</si>
  <si>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</si>
  <si>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</si>
  <si>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</si>
  <si>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</si>
  <si>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</si>
  <si>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</si>
  <si>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</si>
  <si>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</si>
  <si>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</si>
  <si>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</si>
  <si>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</si>
  <si>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</si>
  <si>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</si>
  <si>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</si>
  <si>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</si>
  <si>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</si>
  <si>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</si>
  <si>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</si>
  <si>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</si>
  <si>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</si>
  <si>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</si>
  <si>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</si>
  <si>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</si>
  <si>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</si>
  <si>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</si>
  <si>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</si>
  <si>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</si>
  <si>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</si>
  <si>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</si>
  <si>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</si>
  <si>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</si>
  <si>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</si>
  <si>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</si>
  <si>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</si>
  <si>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</si>
  <si>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</si>
  <si>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</si>
  <si>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</si>
  <si>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</si>
  <si>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</si>
  <si>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</si>
  <si>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</si>
  <si>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</si>
  <si>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</si>
  <si>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</si>
  <si>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</si>
  <si>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</si>
  <si>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</si>
  <si>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</si>
  <si>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</si>
  <si>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</si>
  <si>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</si>
  <si>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</si>
  <si>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</si>
  <si>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</si>
  <si>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</si>
  <si>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</si>
  <si>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</si>
  <si>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</si>
  <si>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</si>
  <si>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</si>
  <si>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</si>
  <si>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</si>
  <si>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</si>
  <si>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</si>
  <si>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</si>
  <si>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</si>
  <si>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</si>
  <si>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</si>
  <si>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</si>
  <si>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</si>
  <si>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</si>
  <si>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</si>
  <si>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</si>
  <si>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</si>
  <si>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</si>
  <si>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</si>
  <si>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</si>
  <si>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</si>
  <si>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</si>
  <si>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</si>
  <si>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</si>
  <si>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</si>
  <si>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</si>
  <si>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</si>
  <si>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</si>
  <si>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</si>
  <si>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</si>
  <si>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</si>
  <si>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</si>
  <si>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</si>
  <si>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</si>
  <si>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</si>
  <si>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39903</t>
  </si>
  <si>
    <t>Recursos eventuales.</t>
  </si>
  <si>
    <t>39904</t>
  </si>
  <si>
    <t>Derechos de exámen</t>
  </si>
  <si>
    <t>39906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</si>
  <si>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</si>
  <si>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</si>
  <si>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</si>
  <si>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</si>
  <si>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</si>
  <si>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</si>
  <si>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</si>
  <si>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</si>
  <si>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</si>
  <si>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</si>
  <si>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</si>
  <si>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</si>
  <si>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</si>
  <si>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</si>
  <si>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</si>
  <si>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</si>
  <si>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</si>
  <si>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</si>
  <si>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</si>
  <si>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</si>
  <si>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</si>
  <si>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</si>
  <si>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</si>
  <si>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</si>
  <si>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</si>
  <si>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</si>
  <si>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</si>
  <si>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</si>
  <si>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</si>
  <si>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</si>
  <si>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</si>
  <si>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</si>
  <si>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</si>
  <si>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</si>
  <si>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</si>
  <si>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</si>
  <si>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</si>
  <si>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</si>
  <si>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</si>
  <si>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</si>
  <si>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</si>
  <si>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</si>
  <si>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49016</t>
  </si>
  <si>
    <t>Proyecto INDNATUR</t>
  </si>
  <si>
    <t>Proyecto CIRCULAR LABS</t>
  </si>
  <si>
    <t>49703</t>
  </si>
  <si>
    <t>Proyecto URBAN GREEN UP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</si>
  <si>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</si>
  <si>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</si>
  <si>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</si>
  <si>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</si>
  <si>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</si>
  <si>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</si>
  <si>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</si>
  <si>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</si>
  <si>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</si>
  <si>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</si>
  <si>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</si>
  <si>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</si>
  <si>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</si>
  <si>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</si>
  <si>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</si>
  <si>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</si>
  <si>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79703</t>
  </si>
  <si>
    <t>79709</t>
  </si>
  <si>
    <t>79710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</si>
  <si>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</si>
  <si>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</si>
  <si>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</si>
  <si>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</si>
  <si>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</si>
  <si>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</si>
  <si>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</si>
  <si>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</si>
  <si>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</si>
  <si>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</si>
  <si>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91300</t>
  </si>
  <si>
    <t>Préstam recibidos a l/p de entes de fuera del sector público</t>
  </si>
  <si>
    <t>Protección del Medio Ambiente</t>
  </si>
  <si>
    <t>36001</t>
  </si>
  <si>
    <t>77000</t>
  </si>
  <si>
    <t>TASA PRESTACIÓN SERVICIO DEPÓSITO CANINO</t>
  </si>
  <si>
    <t>34400</t>
  </si>
  <si>
    <t>Venta de entradas a espectáculos</t>
  </si>
  <si>
    <t>REPOSICIÓN DE ACERAS CON ASFALTO FUNDIDO</t>
  </si>
  <si>
    <t>Venta de papel.</t>
  </si>
  <si>
    <t>COMPENSACIÓN GASTOS S. EN NÓMINA</t>
  </si>
  <si>
    <t>COMPENSACION GASTOS SUMINISTROS</t>
  </si>
  <si>
    <t>42020</t>
  </si>
  <si>
    <t>42021</t>
  </si>
  <si>
    <t>BONIFICACIÓN PVP PRODUCTOS ENERGÉTICOS RD LEY 6/2022</t>
  </si>
  <si>
    <t>Mº Igualdad. Pacto de Estado contra Violencia Género</t>
  </si>
  <si>
    <t>42390</t>
  </si>
  <si>
    <t>De soci merc estat,entid públic empr y otros organ públicos</t>
  </si>
  <si>
    <t>45001</t>
  </si>
  <si>
    <t>Transf. Administración General de la Comunidad Autónoma</t>
  </si>
  <si>
    <t>45080</t>
  </si>
  <si>
    <t>JCYL. Ayudas para reactivar comercio de proximidad</t>
  </si>
  <si>
    <t>45088</t>
  </si>
  <si>
    <t>Junta CyL: Gratuidad en escuelas infantiles.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</si>
  <si>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</si>
  <si>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</si>
  <si>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</si>
  <si>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</si>
  <si>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</si>
  <si>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</si>
  <si>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</si>
  <si>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</si>
  <si>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</si>
  <si>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</si>
  <si>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</si>
  <si>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</si>
  <si>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49115</t>
  </si>
  <si>
    <t>Subvención CENCYL-Ciudades Verdes</t>
  </si>
  <si>
    <t>49117</t>
  </si>
  <si>
    <t>Subvención CIRCULAR LABS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</si>
  <si>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</si>
  <si>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</si>
  <si>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</si>
  <si>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</si>
  <si>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</si>
  <si>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</si>
  <si>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</si>
  <si>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</si>
  <si>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49751</t>
  </si>
  <si>
    <t>Otras transf.Unión Europea. Fdos. MRR-Área Innovación.</t>
  </si>
  <si>
    <t>49752</t>
  </si>
  <si>
    <t>Fdos. MRR Mº de Trabajo y Economía Social</t>
  </si>
  <si>
    <t>49753</t>
  </si>
  <si>
    <t>Fdos. MRR. Mº Trabajo y Transición Ecológica. Medio Ambien</t>
  </si>
  <si>
    <t>72390</t>
  </si>
  <si>
    <t>De otras soc merc est, ent púb emp y otros organismos púb</t>
  </si>
  <si>
    <t>75084</t>
  </si>
  <si>
    <t>JCYL- Fondo de Cooperación Local inversiones ODS.</t>
  </si>
  <si>
    <t>Aportaciones empresas Asociación Amigos Catedral.</t>
  </si>
  <si>
    <t>79750</t>
  </si>
  <si>
    <t>Otras transf. UE Fdos. MRR  (JCYL) Serv. Sociales.</t>
  </si>
  <si>
    <t>79751</t>
  </si>
  <si>
    <t>Otras transf.UE.Fdos.MRR (Mº I., Comercio y T.)  Innovación.</t>
  </si>
  <si>
    <t>79752</t>
  </si>
  <si>
    <t>Transf. UE. Fds. MRR:  Área de Medio Ambiente.</t>
  </si>
  <si>
    <t>79753</t>
  </si>
  <si>
    <t>Transf. UE. Fondos MRR. Mº Polít.Terr. Área de Planificación</t>
  </si>
  <si>
    <t>79754</t>
  </si>
  <si>
    <t>Otras Transf. UE Fdos. MRR. Área de Movilidad.</t>
  </si>
  <si>
    <t>79755</t>
  </si>
  <si>
    <t>Transf. UE. Fdos. MRR: Ciudades Conectadas Mº T., Movilidad.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</si>
  <si>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</si>
  <si>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</si>
  <si>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</si>
  <si>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</si>
  <si>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</si>
  <si>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</si>
  <si>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</si>
  <si>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</si>
  <si>
    <t>39106</t>
  </si>
  <si>
    <t>MULTAS INFRACCIÓN PREVENCIÓN SANITARIA</t>
  </si>
  <si>
    <t>39700</t>
  </si>
  <si>
    <t>Canon por aprovechamientos urbanísticos.</t>
  </si>
  <si>
    <t>45003</t>
  </si>
  <si>
    <t>Junta CyL: Teleasistencia</t>
  </si>
  <si>
    <t>45035</t>
  </si>
  <si>
    <t>JCYL.- Subv. Escolariz. Gratuita Educación Infantil</t>
  </si>
  <si>
    <t>46301</t>
  </si>
  <si>
    <t>APORT.FUNCIONES INTERVENTOR MANCOMUNIDAD TIERRAS VA</t>
  </si>
  <si>
    <t>46302</t>
  </si>
  <si>
    <t>Aportación para personal de apoyo MIG URBANA y ALFOZ</t>
  </si>
  <si>
    <t>46601</t>
  </si>
  <si>
    <t>FEMP.- PROGRAMAS JUVENILES POR LOS ODS</t>
  </si>
  <si>
    <t>49715</t>
  </si>
  <si>
    <t>PROG. HORIZONTE EUROPA. PROY. SPINE</t>
  </si>
  <si>
    <t>52000</t>
  </si>
  <si>
    <t>Intereses de cuentas corrientes</t>
  </si>
  <si>
    <t>55900</t>
  </si>
  <si>
    <t>OTRAS CONCESIONES Y APROVECHAMIENTOS</t>
  </si>
  <si>
    <t>59900</t>
  </si>
  <si>
    <t>Otros ingresos patrimoniales.</t>
  </si>
  <si>
    <t>68001</t>
  </si>
  <si>
    <t>REINTEGROS DE EJERCICIOS CERRADOS SECTOR 44 INDUSTRIAL JALON</t>
  </si>
  <si>
    <t>79102</t>
  </si>
  <si>
    <t>FONDOS FEDER (JCYL).- EQUIPAMIENTO SEIS Y PC</t>
  </si>
  <si>
    <t>83090</t>
  </si>
  <si>
    <t>Reintegros del Plan Parcial Industrial Jalón</t>
  </si>
  <si>
    <t>87000</t>
  </si>
  <si>
    <t>Para gastos generales.</t>
  </si>
  <si>
    <t>87010</t>
  </si>
  <si>
    <t>Para gastos con financiación afectada.</t>
  </si>
  <si>
    <t>11400</t>
  </si>
  <si>
    <t>Impto s/ Bien Inmu. Bien Inmu de caracter especiales.</t>
  </si>
  <si>
    <t>39901</t>
  </si>
  <si>
    <t>COSTAS JUDICIALES</t>
  </si>
  <si>
    <t>LIQUIDACIONES DEF.POSITIVAS FONDO COMPLEMENT.FINANCIACION</t>
  </si>
  <si>
    <t>42096</t>
  </si>
  <si>
    <t>Mº C. e Innov. Subv. contrat. Agentes Innovación</t>
  </si>
  <si>
    <t>42097</t>
  </si>
  <si>
    <t>Otras transf.UE. Fdos. MRR-Área Innovación.</t>
  </si>
  <si>
    <t>42098</t>
  </si>
  <si>
    <t>45086</t>
  </si>
  <si>
    <t>Subv. Junta Castilla y León: Feria del Libro</t>
  </si>
  <si>
    <t>45101</t>
  </si>
  <si>
    <t>Fdos. MRR Mº de Trabajo y Economía Social (ECYL)</t>
  </si>
  <si>
    <t>45163</t>
  </si>
  <si>
    <t>ECYL: programa mixto Pintura IV</t>
  </si>
  <si>
    <t>49705</t>
  </si>
  <si>
    <t>Proyecto PROSPECT+ cambio climático</t>
  </si>
  <si>
    <t>72001</t>
  </si>
  <si>
    <t>72002</t>
  </si>
  <si>
    <t>72003</t>
  </si>
  <si>
    <t>Otras Transf. UE Fdos. MRR. Área de Movilidad. (MITMA)</t>
  </si>
  <si>
    <t>72004</t>
  </si>
  <si>
    <t>72005</t>
  </si>
  <si>
    <t>Transf. UE. Fds. MRR:  Área de Urbanismo. (MITMA)</t>
  </si>
  <si>
    <t>72006</t>
  </si>
  <si>
    <t>Transf. UE. Fds. MRR:  Área de Educación (MITMA)</t>
  </si>
  <si>
    <t>75081</t>
  </si>
  <si>
    <t>75082</t>
  </si>
  <si>
    <t>Transf. UE. Fds. MRR:  Área de Medio Ambiente. (JCYL)</t>
  </si>
  <si>
    <t>75083</t>
  </si>
  <si>
    <t>Transf. UE. Fds. MRR:  Área de Educación (JCYL)</t>
  </si>
  <si>
    <t>75085</t>
  </si>
  <si>
    <t>Transf. UE. Fds. MRR:  Área de Cultura. (JCYL)</t>
  </si>
  <si>
    <t>75086</t>
  </si>
  <si>
    <t>Transf. UE. Fds. MRR:  Área de Salud Pública. (JCYL)</t>
  </si>
  <si>
    <t>39911</t>
  </si>
  <si>
    <t>SALDOS ANTERIORES A 2010 EN CONCURSO DE ACREEDORES</t>
  </si>
  <si>
    <t>49716</t>
  </si>
  <si>
    <t>PROY.EUROPEO HORIZON: LEGOFIT</t>
  </si>
  <si>
    <t>30200</t>
  </si>
  <si>
    <t>Servicio de recogida de basuras.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</si>
</sst>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" fontId="4" fillId="0" borderId="0" xfId="4" applyNumberFormat="1" applyFont="1"/>
    <xf numFmtId="1" fontId="4" fillId="0" borderId="0" xfId="5" applyNumberFormat="1" applyFont="1"/>
    <xf numFmtId="49" fontId="4" fillId="0" borderId="0" xfId="5" applyNumberFormat="1" applyFont="1"/>
    <xf numFmtId="4" fontId="4" fillId="0" borderId="0" xfId="5" applyNumberFormat="1" applyFont="1"/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JUNIO 23" xfId="5" xr:uid="{25C2C815-26F0-4A86-9F82-717D878540C1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3"/>
  <sheetViews>
    <sheetView tabSelected="1" view="pageLayout" zoomScaleNormal="85" workbookViewId="0">
      <selection activeCell="B2" sqref="B2"/>
    </sheetView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2023</v>
      </c>
      <c r="G2" s="11"/>
    </row>
    <row r="3" spans="1:16" x14ac:dyDescent="0.2">
      <c r="A3" s="12" t="s">
        <v>15</v>
      </c>
      <c r="B3" s="12"/>
      <c r="C3" s="12"/>
      <c r="D3" s="12"/>
      <c r="F3" s="21">
        <v>45107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7" t="s">
        <v>23</v>
      </c>
      <c r="B6" s="13" t="str">
        <f>LEFT(A6,1)</f>
        <v>1</v>
      </c>
      <c r="C6" s="13" t="str">
        <f>LEFT(A6,2)</f>
        <v>10</v>
      </c>
      <c r="D6" s="26" t="str">
        <f>LEFT(A6,3)</f>
        <v>100</v>
      </c>
      <c r="E6" s="28" t="s">
        <v>24</v>
      </c>
      <c r="F6" s="29">
        <v>10229890</v>
      </c>
      <c r="G6" s="29">
        <v>0</v>
      </c>
      <c r="H6" s="29">
        <v>10229890</v>
      </c>
      <c r="I6" s="29">
        <v>4240663.8</v>
      </c>
      <c r="J6" s="17">
        <f>IF(H6=0," ",I6/H6)</f>
        <v>0.41453659814523908</v>
      </c>
      <c r="K6" s="29">
        <v>4262454.5999999996</v>
      </c>
      <c r="L6" s="29">
        <v>21790.799999999999</v>
      </c>
      <c r="M6" s="29">
        <v>4240663.8</v>
      </c>
      <c r="N6" s="17">
        <f>IF(I6=0," ",M6/I6)</f>
        <v>1</v>
      </c>
      <c r="O6" s="29">
        <v>0</v>
      </c>
      <c r="P6" s="18">
        <f>I6-H6</f>
        <v>-5989226.2000000002</v>
      </c>
    </row>
    <row r="7" spans="1:16" x14ac:dyDescent="0.2">
      <c r="A7" s="27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26" t="str">
        <f t="shared" ref="D7:D70" si="2">LEFT(A7,3)</f>
        <v>112</v>
      </c>
      <c r="E7" s="28" t="s">
        <v>26</v>
      </c>
      <c r="F7" s="29">
        <v>330000</v>
      </c>
      <c r="G7" s="29">
        <v>0</v>
      </c>
      <c r="H7" s="29">
        <v>330000</v>
      </c>
      <c r="I7" s="29">
        <v>296060.17</v>
      </c>
      <c r="J7" s="17">
        <f t="shared" ref="J7:J70" si="3">IF(H7=0," ",I7/H7)</f>
        <v>0.89715203030303026</v>
      </c>
      <c r="K7" s="29">
        <v>54.73</v>
      </c>
      <c r="L7" s="29">
        <v>1829.43</v>
      </c>
      <c r="M7" s="29">
        <v>-1774.7</v>
      </c>
      <c r="N7" s="17">
        <f t="shared" ref="N7:N70" si="4">IF(I7=0," ",M7/I7)</f>
        <v>-5.9943895864141405E-3</v>
      </c>
      <c r="O7" s="29">
        <v>297834.87</v>
      </c>
      <c r="P7" s="18">
        <f t="shared" ref="P7:P70" si="5">I7-H7</f>
        <v>-33939.830000000016</v>
      </c>
    </row>
    <row r="8" spans="1:16" x14ac:dyDescent="0.2">
      <c r="A8" s="27" t="s">
        <v>27</v>
      </c>
      <c r="B8" s="13" t="str">
        <f t="shared" si="0"/>
        <v>1</v>
      </c>
      <c r="C8" s="13" t="str">
        <f t="shared" si="1"/>
        <v>11</v>
      </c>
      <c r="D8" s="26" t="str">
        <f t="shared" si="2"/>
        <v>113</v>
      </c>
      <c r="E8" s="28" t="s">
        <v>28</v>
      </c>
      <c r="F8" s="29">
        <v>74000000</v>
      </c>
      <c r="G8" s="29">
        <v>0</v>
      </c>
      <c r="H8" s="29">
        <v>74000000</v>
      </c>
      <c r="I8" s="29">
        <v>73472158.349999994</v>
      </c>
      <c r="J8" s="17">
        <f t="shared" si="3"/>
        <v>0.99286700472972966</v>
      </c>
      <c r="K8" s="29">
        <v>216824.66</v>
      </c>
      <c r="L8" s="29">
        <v>198286.3</v>
      </c>
      <c r="M8" s="29">
        <v>18538.36</v>
      </c>
      <c r="N8" s="17">
        <f t="shared" si="4"/>
        <v>2.523181626390863E-4</v>
      </c>
      <c r="O8" s="29">
        <v>73453619.989999995</v>
      </c>
      <c r="P8" s="18">
        <f t="shared" si="5"/>
        <v>-527841.65000000596</v>
      </c>
    </row>
    <row r="9" spans="1:16" x14ac:dyDescent="0.2">
      <c r="A9" s="27" t="s">
        <v>330</v>
      </c>
      <c r="B9" s="13" t="str">
        <f t="shared" ref="B9:B14" si="6">LEFT(A9,1)</f>
        <v>1</v>
      </c>
      <c r="C9" s="13" t="str">
        <f t="shared" ref="C9:C14" si="7">LEFT(A9,2)</f>
        <v>11</v>
      </c>
      <c r="D9" s="26" t="str">
        <f t="shared" si="2"/>
        <v>114</v>
      </c>
      <c r="E9" s="28" t="s">
        <v>331</v>
      </c>
      <c r="F9" s="29">
        <v>0</v>
      </c>
      <c r="G9" s="29">
        <v>0</v>
      </c>
      <c r="H9" s="29">
        <v>0</v>
      </c>
      <c r="I9" s="29">
        <v>22711.19</v>
      </c>
      <c r="J9" s="17" t="str">
        <f t="shared" si="3"/>
        <v xml:space="preserve"> </v>
      </c>
      <c r="K9" s="29">
        <v>0</v>
      </c>
      <c r="L9" s="29">
        <v>0</v>
      </c>
      <c r="M9" s="29">
        <v>0</v>
      </c>
      <c r="N9" s="17">
        <f t="shared" si="4"/>
        <v>0</v>
      </c>
      <c r="O9" s="29">
        <v>22711.19</v>
      </c>
      <c r="P9" s="18">
        <f t="shared" si="5"/>
        <v>22711.19</v>
      </c>
    </row>
    <row r="10" spans="1:16" x14ac:dyDescent="0.2">
      <c r="A10" s="27" t="s">
        <v>29</v>
      </c>
      <c r="B10" s="13" t="str">
        <f t="shared" si="6"/>
        <v>1</v>
      </c>
      <c r="C10" s="13" t="str">
        <f t="shared" si="7"/>
        <v>11</v>
      </c>
      <c r="D10" s="26" t="str">
        <f t="shared" si="2"/>
        <v>115</v>
      </c>
      <c r="E10" s="28" t="s">
        <v>30</v>
      </c>
      <c r="F10" s="29">
        <v>16000000</v>
      </c>
      <c r="G10" s="29">
        <v>0</v>
      </c>
      <c r="H10" s="29">
        <v>16000000</v>
      </c>
      <c r="I10" s="29">
        <v>15214061.4</v>
      </c>
      <c r="J10" s="17">
        <f t="shared" si="3"/>
        <v>0.95087883750000002</v>
      </c>
      <c r="K10" s="29">
        <v>4947578.6500000004</v>
      </c>
      <c r="L10" s="29">
        <v>17426.439999999999</v>
      </c>
      <c r="M10" s="29">
        <v>4930152.21</v>
      </c>
      <c r="N10" s="17">
        <f t="shared" si="4"/>
        <v>0.3240523408167657</v>
      </c>
      <c r="O10" s="29">
        <v>10283909.189999999</v>
      </c>
      <c r="P10" s="18">
        <f t="shared" si="5"/>
        <v>-785938.59999999963</v>
      </c>
    </row>
    <row r="11" spans="1:16" x14ac:dyDescent="0.2">
      <c r="A11" s="27" t="s">
        <v>31</v>
      </c>
      <c r="B11" s="13" t="str">
        <f t="shared" si="6"/>
        <v>1</v>
      </c>
      <c r="C11" s="13" t="str">
        <f t="shared" si="7"/>
        <v>11</v>
      </c>
      <c r="D11" s="26" t="str">
        <f t="shared" si="2"/>
        <v>116</v>
      </c>
      <c r="E11" s="28" t="s">
        <v>32</v>
      </c>
      <c r="F11" s="29">
        <v>3250000</v>
      </c>
      <c r="G11" s="29">
        <v>0</v>
      </c>
      <c r="H11" s="29">
        <v>3250000</v>
      </c>
      <c r="I11" s="29">
        <v>2494643.75</v>
      </c>
      <c r="J11" s="17">
        <f t="shared" si="3"/>
        <v>0.76758269230769227</v>
      </c>
      <c r="K11" s="29">
        <v>2171822.2200000002</v>
      </c>
      <c r="L11" s="29">
        <v>87728.55</v>
      </c>
      <c r="M11" s="29">
        <v>2084093.67</v>
      </c>
      <c r="N11" s="17">
        <f t="shared" si="4"/>
        <v>0.83542737114267318</v>
      </c>
      <c r="O11" s="29">
        <v>410550.08</v>
      </c>
      <c r="P11" s="18">
        <f t="shared" si="5"/>
        <v>-755356.25</v>
      </c>
    </row>
    <row r="12" spans="1:16" x14ac:dyDescent="0.2">
      <c r="A12" s="27" t="s">
        <v>33</v>
      </c>
      <c r="B12" s="13" t="str">
        <f t="shared" si="6"/>
        <v>1</v>
      </c>
      <c r="C12" s="13" t="str">
        <f t="shared" si="7"/>
        <v>13</v>
      </c>
      <c r="D12" s="26" t="str">
        <f t="shared" si="2"/>
        <v>130</v>
      </c>
      <c r="E12" s="28" t="s">
        <v>34</v>
      </c>
      <c r="F12" s="29">
        <v>11700000</v>
      </c>
      <c r="G12" s="29">
        <v>0</v>
      </c>
      <c r="H12" s="29">
        <v>11700000</v>
      </c>
      <c r="I12" s="29">
        <v>2112284.2599999998</v>
      </c>
      <c r="J12" s="17">
        <f t="shared" si="3"/>
        <v>0.18053711623931623</v>
      </c>
      <c r="K12" s="29">
        <v>1484944.35</v>
      </c>
      <c r="L12" s="29">
        <v>34796.07</v>
      </c>
      <c r="M12" s="29">
        <v>1450148.28</v>
      </c>
      <c r="N12" s="17">
        <f t="shared" si="4"/>
        <v>0.68653083652670888</v>
      </c>
      <c r="O12" s="29">
        <v>662135.98</v>
      </c>
      <c r="P12" s="18">
        <f t="shared" si="5"/>
        <v>-9587715.7400000002</v>
      </c>
    </row>
    <row r="13" spans="1:16" x14ac:dyDescent="0.2">
      <c r="A13" s="27" t="s">
        <v>35</v>
      </c>
      <c r="B13" s="13" t="str">
        <f t="shared" si="6"/>
        <v>2</v>
      </c>
      <c r="C13" s="13" t="str">
        <f t="shared" si="7"/>
        <v>21</v>
      </c>
      <c r="D13" s="26" t="str">
        <f t="shared" si="2"/>
        <v>210</v>
      </c>
      <c r="E13" s="28" t="s">
        <v>36</v>
      </c>
      <c r="F13" s="29">
        <v>6602690</v>
      </c>
      <c r="G13" s="29">
        <v>0</v>
      </c>
      <c r="H13" s="29">
        <v>6602690</v>
      </c>
      <c r="I13" s="29">
        <v>2681290.0499999998</v>
      </c>
      <c r="J13" s="17">
        <f t="shared" si="3"/>
        <v>0.40609055551600937</v>
      </c>
      <c r="K13" s="29">
        <v>2743472.35</v>
      </c>
      <c r="L13" s="29">
        <v>62182.3</v>
      </c>
      <c r="M13" s="29">
        <v>2681290.0499999998</v>
      </c>
      <c r="N13" s="17">
        <f t="shared" si="4"/>
        <v>1</v>
      </c>
      <c r="O13" s="29">
        <v>0</v>
      </c>
      <c r="P13" s="18">
        <f t="shared" si="5"/>
        <v>-3921399.95</v>
      </c>
    </row>
    <row r="14" spans="1:16" x14ac:dyDescent="0.2">
      <c r="A14" s="27" t="s">
        <v>37</v>
      </c>
      <c r="B14" s="13" t="str">
        <f t="shared" si="6"/>
        <v>2</v>
      </c>
      <c r="C14" s="13" t="str">
        <f t="shared" si="7"/>
        <v>22</v>
      </c>
      <c r="D14" s="26" t="str">
        <f t="shared" si="2"/>
        <v>220</v>
      </c>
      <c r="E14" s="28" t="s">
        <v>38</v>
      </c>
      <c r="F14" s="29">
        <v>104460</v>
      </c>
      <c r="G14" s="29">
        <v>0</v>
      </c>
      <c r="H14" s="29">
        <v>104460</v>
      </c>
      <c r="I14" s="29">
        <v>43207.8</v>
      </c>
      <c r="J14" s="17">
        <f t="shared" si="3"/>
        <v>0.41363009764503161</v>
      </c>
      <c r="K14" s="29">
        <v>43405.35</v>
      </c>
      <c r="L14" s="29">
        <v>197.55</v>
      </c>
      <c r="M14" s="29">
        <v>43207.8</v>
      </c>
      <c r="N14" s="17">
        <f t="shared" si="4"/>
        <v>1</v>
      </c>
      <c r="O14" s="29">
        <v>0</v>
      </c>
      <c r="P14" s="18">
        <f t="shared" si="5"/>
        <v>-61252.2</v>
      </c>
    </row>
    <row r="15" spans="1:16" x14ac:dyDescent="0.2">
      <c r="A15" s="27" t="s">
        <v>39</v>
      </c>
      <c r="B15" s="13" t="str">
        <f t="shared" ref="B15:B24" si="8">LEFT(A15,1)</f>
        <v>2</v>
      </c>
      <c r="C15" s="13" t="str">
        <f t="shared" ref="C15:C24" si="9">LEFT(A15,2)</f>
        <v>22</v>
      </c>
      <c r="D15" s="26" t="str">
        <f t="shared" si="2"/>
        <v>220</v>
      </c>
      <c r="E15" s="28" t="s">
        <v>40</v>
      </c>
      <c r="F15" s="29">
        <v>31350</v>
      </c>
      <c r="G15" s="29">
        <v>0</v>
      </c>
      <c r="H15" s="29">
        <v>31350</v>
      </c>
      <c r="I15" s="29">
        <v>13028.05</v>
      </c>
      <c r="J15" s="17">
        <f t="shared" si="3"/>
        <v>0.41556778309409886</v>
      </c>
      <c r="K15" s="29">
        <v>13028.05</v>
      </c>
      <c r="L15" s="29">
        <v>0</v>
      </c>
      <c r="M15" s="29">
        <v>13028.05</v>
      </c>
      <c r="N15" s="17">
        <f t="shared" si="4"/>
        <v>1</v>
      </c>
      <c r="O15" s="29">
        <v>0</v>
      </c>
      <c r="P15" s="18">
        <f t="shared" si="5"/>
        <v>-18321.95</v>
      </c>
    </row>
    <row r="16" spans="1:16" x14ac:dyDescent="0.2">
      <c r="A16" s="27" t="s">
        <v>41</v>
      </c>
      <c r="B16" s="13" t="str">
        <f t="shared" si="8"/>
        <v>2</v>
      </c>
      <c r="C16" s="13" t="str">
        <f t="shared" si="9"/>
        <v>22</v>
      </c>
      <c r="D16" s="26" t="str">
        <f t="shared" si="2"/>
        <v>220</v>
      </c>
      <c r="E16" s="28" t="s">
        <v>42</v>
      </c>
      <c r="F16" s="29">
        <v>570450</v>
      </c>
      <c r="G16" s="29">
        <v>0</v>
      </c>
      <c r="H16" s="29">
        <v>570450</v>
      </c>
      <c r="I16" s="29">
        <v>237686.2</v>
      </c>
      <c r="J16" s="17">
        <f t="shared" si="3"/>
        <v>0.41666438776404596</v>
      </c>
      <c r="K16" s="29">
        <v>237686.2</v>
      </c>
      <c r="L16" s="29">
        <v>0</v>
      </c>
      <c r="M16" s="29">
        <v>237686.2</v>
      </c>
      <c r="N16" s="17">
        <f t="shared" si="4"/>
        <v>1</v>
      </c>
      <c r="O16" s="29">
        <v>0</v>
      </c>
      <c r="P16" s="18">
        <f t="shared" si="5"/>
        <v>-332763.8</v>
      </c>
    </row>
    <row r="17" spans="1:16" x14ac:dyDescent="0.2">
      <c r="A17" s="27" t="s">
        <v>43</v>
      </c>
      <c r="B17" s="13" t="str">
        <f t="shared" si="8"/>
        <v>2</v>
      </c>
      <c r="C17" s="13" t="str">
        <f t="shared" si="9"/>
        <v>22</v>
      </c>
      <c r="D17" s="26" t="str">
        <f t="shared" si="2"/>
        <v>220</v>
      </c>
      <c r="E17" s="28" t="s">
        <v>44</v>
      </c>
      <c r="F17" s="29">
        <v>1579560</v>
      </c>
      <c r="G17" s="29">
        <v>0</v>
      </c>
      <c r="H17" s="29">
        <v>1579560</v>
      </c>
      <c r="I17" s="29">
        <v>654983.19999999995</v>
      </c>
      <c r="J17" s="17">
        <f t="shared" si="3"/>
        <v>0.4146618045531667</v>
      </c>
      <c r="K17" s="29">
        <v>656318.80000000005</v>
      </c>
      <c r="L17" s="29">
        <v>1335.6</v>
      </c>
      <c r="M17" s="29">
        <v>654983.19999999995</v>
      </c>
      <c r="N17" s="17">
        <f t="shared" si="4"/>
        <v>1</v>
      </c>
      <c r="O17" s="29">
        <v>0</v>
      </c>
      <c r="P17" s="18">
        <f t="shared" si="5"/>
        <v>-924576.8</v>
      </c>
    </row>
    <row r="18" spans="1:16" x14ac:dyDescent="0.2">
      <c r="A18" s="27" t="s">
        <v>45</v>
      </c>
      <c r="B18" s="13" t="str">
        <f t="shared" si="8"/>
        <v>2</v>
      </c>
      <c r="C18" s="13" t="str">
        <f t="shared" si="9"/>
        <v>22</v>
      </c>
      <c r="D18" s="26" t="str">
        <f t="shared" si="2"/>
        <v>220</v>
      </c>
      <c r="E18" s="28" t="s">
        <v>46</v>
      </c>
      <c r="F18" s="29">
        <v>2560</v>
      </c>
      <c r="G18" s="29">
        <v>0</v>
      </c>
      <c r="H18" s="29">
        <v>2560</v>
      </c>
      <c r="I18" s="29">
        <v>1062.8499999999999</v>
      </c>
      <c r="J18" s="17">
        <f t="shared" si="3"/>
        <v>0.41517578124999999</v>
      </c>
      <c r="K18" s="29">
        <v>1062.8499999999999</v>
      </c>
      <c r="L18" s="29">
        <v>0</v>
      </c>
      <c r="M18" s="29">
        <v>1062.8499999999999</v>
      </c>
      <c r="N18" s="17">
        <f t="shared" si="4"/>
        <v>1</v>
      </c>
      <c r="O18" s="29">
        <v>0</v>
      </c>
      <c r="P18" s="18">
        <f t="shared" si="5"/>
        <v>-1497.15</v>
      </c>
    </row>
    <row r="19" spans="1:16" x14ac:dyDescent="0.2">
      <c r="A19" s="27" t="s">
        <v>47</v>
      </c>
      <c r="B19" s="13" t="str">
        <f t="shared" si="8"/>
        <v>2</v>
      </c>
      <c r="C19" s="13" t="str">
        <f t="shared" si="9"/>
        <v>29</v>
      </c>
      <c r="D19" s="26" t="str">
        <f t="shared" si="2"/>
        <v>290</v>
      </c>
      <c r="E19" s="28" t="s">
        <v>48</v>
      </c>
      <c r="F19" s="29">
        <v>6225000</v>
      </c>
      <c r="G19" s="29">
        <v>0</v>
      </c>
      <c r="H19" s="29">
        <v>6225000</v>
      </c>
      <c r="I19" s="29">
        <v>5275774.54</v>
      </c>
      <c r="J19" s="17">
        <f t="shared" si="3"/>
        <v>0.84751398232931729</v>
      </c>
      <c r="K19" s="29">
        <v>4038588.88</v>
      </c>
      <c r="L19" s="29">
        <v>426471.44</v>
      </c>
      <c r="M19" s="29">
        <v>3612117.44</v>
      </c>
      <c r="N19" s="17">
        <f t="shared" si="4"/>
        <v>0.68466106969006302</v>
      </c>
      <c r="O19" s="29">
        <v>1663657.1</v>
      </c>
      <c r="P19" s="18">
        <f t="shared" si="5"/>
        <v>-949225.46</v>
      </c>
    </row>
    <row r="20" spans="1:16" x14ac:dyDescent="0.2">
      <c r="A20" s="27" t="s">
        <v>370</v>
      </c>
      <c r="B20" s="13" t="str">
        <f t="shared" si="8"/>
        <v>3</v>
      </c>
      <c r="C20" s="13" t="str">
        <f t="shared" si="9"/>
        <v>30</v>
      </c>
      <c r="D20" s="26" t="str">
        <f t="shared" si="2"/>
        <v>302</v>
      </c>
      <c r="E20" s="28" t="s">
        <v>371</v>
      </c>
      <c r="F20" s="29">
        <v>0</v>
      </c>
      <c r="G20" s="29">
        <v>0</v>
      </c>
      <c r="H20" s="29">
        <v>0</v>
      </c>
      <c r="I20" s="29">
        <v>0</v>
      </c>
      <c r="J20" s="17" t="str">
        <f t="shared" si="3"/>
        <v xml:space="preserve"> </v>
      </c>
      <c r="K20" s="29">
        <v>0</v>
      </c>
      <c r="L20" s="29">
        <v>0</v>
      </c>
      <c r="M20" s="29">
        <v>0</v>
      </c>
      <c r="N20" s="17" t="str">
        <f t="shared" si="4"/>
        <v xml:space="preserve"> </v>
      </c>
      <c r="O20" s="29">
        <v>0</v>
      </c>
      <c r="P20" s="18">
        <f t="shared" si="5"/>
        <v>0</v>
      </c>
    </row>
    <row r="21" spans="1:16" x14ac:dyDescent="0.2">
      <c r="A21" s="27" t="s">
        <v>49</v>
      </c>
      <c r="B21" s="13" t="str">
        <f t="shared" si="8"/>
        <v>3</v>
      </c>
      <c r="C21" s="13" t="str">
        <f t="shared" si="9"/>
        <v>31</v>
      </c>
      <c r="D21" s="26" t="str">
        <f t="shared" si="2"/>
        <v>319</v>
      </c>
      <c r="E21" s="28" t="s">
        <v>50</v>
      </c>
      <c r="F21" s="29">
        <v>40000</v>
      </c>
      <c r="G21" s="29">
        <v>0</v>
      </c>
      <c r="H21" s="29">
        <v>40000</v>
      </c>
      <c r="I21" s="29">
        <v>14818.98</v>
      </c>
      <c r="J21" s="17">
        <f t="shared" si="3"/>
        <v>0.37047449999999998</v>
      </c>
      <c r="K21" s="29">
        <v>1593.31</v>
      </c>
      <c r="L21" s="29">
        <v>0</v>
      </c>
      <c r="M21" s="29">
        <v>1593.31</v>
      </c>
      <c r="N21" s="17">
        <f t="shared" si="4"/>
        <v>0.10751819625912175</v>
      </c>
      <c r="O21" s="29">
        <v>13225.67</v>
      </c>
      <c r="P21" s="18">
        <f t="shared" si="5"/>
        <v>-25181.02</v>
      </c>
    </row>
    <row r="22" spans="1:16" x14ac:dyDescent="0.2">
      <c r="A22" s="27" t="s">
        <v>51</v>
      </c>
      <c r="B22" s="13" t="str">
        <f t="shared" si="8"/>
        <v>3</v>
      </c>
      <c r="C22" s="13" t="str">
        <f t="shared" si="9"/>
        <v>32</v>
      </c>
      <c r="D22" s="26" t="str">
        <f t="shared" si="2"/>
        <v>321</v>
      </c>
      <c r="E22" s="28" t="s">
        <v>52</v>
      </c>
      <c r="F22" s="29">
        <v>4500000</v>
      </c>
      <c r="G22" s="29">
        <v>0</v>
      </c>
      <c r="H22" s="29">
        <v>4500000</v>
      </c>
      <c r="I22" s="29">
        <v>1908837.57</v>
      </c>
      <c r="J22" s="17">
        <f t="shared" si="3"/>
        <v>0.42418612666666666</v>
      </c>
      <c r="K22" s="29">
        <v>1868308.01</v>
      </c>
      <c r="L22" s="29">
        <v>19660.34</v>
      </c>
      <c r="M22" s="29">
        <v>1848647.67</v>
      </c>
      <c r="N22" s="17">
        <f t="shared" si="4"/>
        <v>0.96846777277125773</v>
      </c>
      <c r="O22" s="29">
        <v>60189.9</v>
      </c>
      <c r="P22" s="18">
        <f t="shared" si="5"/>
        <v>-2591162.4299999997</v>
      </c>
    </row>
    <row r="23" spans="1:16" x14ac:dyDescent="0.2">
      <c r="A23" s="27" t="s">
        <v>53</v>
      </c>
      <c r="B23" s="13" t="str">
        <f t="shared" si="8"/>
        <v>3</v>
      </c>
      <c r="C23" s="13" t="str">
        <f t="shared" si="9"/>
        <v>32</v>
      </c>
      <c r="D23" s="26" t="str">
        <f t="shared" si="2"/>
        <v>323</v>
      </c>
      <c r="E23" s="28" t="s">
        <v>54</v>
      </c>
      <c r="F23" s="29">
        <v>170000</v>
      </c>
      <c r="G23" s="29">
        <v>0</v>
      </c>
      <c r="H23" s="29">
        <v>170000</v>
      </c>
      <c r="I23" s="29">
        <v>65166.92</v>
      </c>
      <c r="J23" s="17">
        <f t="shared" si="3"/>
        <v>0.38333482352941173</v>
      </c>
      <c r="K23" s="29">
        <v>68468.899999999994</v>
      </c>
      <c r="L23" s="29">
        <v>4488.5600000000004</v>
      </c>
      <c r="M23" s="29">
        <v>63980.34</v>
      </c>
      <c r="N23" s="17">
        <f t="shared" si="4"/>
        <v>0.98179168203745093</v>
      </c>
      <c r="O23" s="29">
        <v>1186.58</v>
      </c>
      <c r="P23" s="18">
        <f t="shared" si="5"/>
        <v>-104833.08</v>
      </c>
    </row>
    <row r="24" spans="1:16" x14ac:dyDescent="0.2">
      <c r="A24" s="27" t="s">
        <v>55</v>
      </c>
      <c r="B24" s="13" t="str">
        <f t="shared" si="8"/>
        <v>3</v>
      </c>
      <c r="C24" s="13" t="str">
        <f t="shared" si="9"/>
        <v>32</v>
      </c>
      <c r="D24" s="26" t="str">
        <f t="shared" si="2"/>
        <v>325</v>
      </c>
      <c r="E24" s="28" t="s">
        <v>56</v>
      </c>
      <c r="F24" s="29">
        <v>150000</v>
      </c>
      <c r="G24" s="29">
        <v>0</v>
      </c>
      <c r="H24" s="29">
        <v>150000</v>
      </c>
      <c r="I24" s="29">
        <v>82831.899999999994</v>
      </c>
      <c r="J24" s="17">
        <f t="shared" si="3"/>
        <v>0.55221266666666657</v>
      </c>
      <c r="K24" s="29">
        <v>63061.65</v>
      </c>
      <c r="L24" s="29">
        <v>1093.51</v>
      </c>
      <c r="M24" s="29">
        <v>61968.14</v>
      </c>
      <c r="N24" s="17">
        <f t="shared" si="4"/>
        <v>0.74811926323071187</v>
      </c>
      <c r="O24" s="29">
        <v>20863.759999999998</v>
      </c>
      <c r="P24" s="18">
        <f t="shared" si="5"/>
        <v>-67168.100000000006</v>
      </c>
    </row>
    <row r="25" spans="1:16" x14ac:dyDescent="0.2">
      <c r="A25" s="27" t="s">
        <v>57</v>
      </c>
      <c r="B25" s="13" t="str">
        <f t="shared" si="0"/>
        <v>3</v>
      </c>
      <c r="C25" s="13" t="str">
        <f t="shared" si="1"/>
        <v>32</v>
      </c>
      <c r="D25" s="26" t="str">
        <f t="shared" si="2"/>
        <v>326</v>
      </c>
      <c r="E25" s="28" t="s">
        <v>58</v>
      </c>
      <c r="F25" s="29">
        <v>280000</v>
      </c>
      <c r="G25" s="29">
        <v>0</v>
      </c>
      <c r="H25" s="29">
        <v>280000</v>
      </c>
      <c r="I25" s="29">
        <v>116495.15</v>
      </c>
      <c r="J25" s="17">
        <f t="shared" si="3"/>
        <v>0.41605410714285712</v>
      </c>
      <c r="K25" s="29">
        <v>116238.81</v>
      </c>
      <c r="L25" s="29">
        <v>484.96</v>
      </c>
      <c r="M25" s="29">
        <v>115753.85</v>
      </c>
      <c r="N25" s="17">
        <f t="shared" si="4"/>
        <v>0.99363664495903914</v>
      </c>
      <c r="O25" s="29">
        <v>741.3</v>
      </c>
      <c r="P25" s="18">
        <f t="shared" si="5"/>
        <v>-163504.85</v>
      </c>
    </row>
    <row r="26" spans="1:16" x14ac:dyDescent="0.2">
      <c r="A26" s="27" t="s">
        <v>59</v>
      </c>
      <c r="B26" s="13" t="str">
        <f t="shared" ref="B26:B97" si="10">LEFT(A26,1)</f>
        <v>3</v>
      </c>
      <c r="C26" s="13" t="str">
        <f t="shared" ref="C26:C97" si="11">LEFT(A26,2)</f>
        <v>32</v>
      </c>
      <c r="D26" s="26" t="str">
        <f t="shared" si="2"/>
        <v>329</v>
      </c>
      <c r="E26" s="28" t="s">
        <v>60</v>
      </c>
      <c r="F26" s="29">
        <v>12000</v>
      </c>
      <c r="G26" s="29">
        <v>0</v>
      </c>
      <c r="H26" s="29">
        <v>12000</v>
      </c>
      <c r="I26" s="29">
        <v>4656.47</v>
      </c>
      <c r="J26" s="17">
        <f t="shared" si="3"/>
        <v>0.38803916666666671</v>
      </c>
      <c r="K26" s="29">
        <v>4656.47</v>
      </c>
      <c r="L26" s="29">
        <v>0</v>
      </c>
      <c r="M26" s="29">
        <v>4656.47</v>
      </c>
      <c r="N26" s="17">
        <f t="shared" si="4"/>
        <v>1</v>
      </c>
      <c r="O26" s="29">
        <v>0</v>
      </c>
      <c r="P26" s="18">
        <f t="shared" si="5"/>
        <v>-7343.53</v>
      </c>
    </row>
    <row r="27" spans="1:16" x14ac:dyDescent="0.2">
      <c r="A27" s="27" t="s">
        <v>61</v>
      </c>
      <c r="B27" s="13" t="str">
        <f t="shared" si="10"/>
        <v>3</v>
      </c>
      <c r="C27" s="13" t="str">
        <f t="shared" si="11"/>
        <v>32</v>
      </c>
      <c r="D27" s="26" t="str">
        <f t="shared" si="2"/>
        <v>329</v>
      </c>
      <c r="E27" s="28" t="s">
        <v>62</v>
      </c>
      <c r="F27" s="29">
        <v>150000</v>
      </c>
      <c r="G27" s="29">
        <v>0</v>
      </c>
      <c r="H27" s="29">
        <v>150000</v>
      </c>
      <c r="I27" s="29">
        <v>235447.11</v>
      </c>
      <c r="J27" s="17">
        <f t="shared" si="3"/>
        <v>1.5696473999999998</v>
      </c>
      <c r="K27" s="29">
        <v>229147.53</v>
      </c>
      <c r="L27" s="29">
        <v>0</v>
      </c>
      <c r="M27" s="29">
        <v>229147.53</v>
      </c>
      <c r="N27" s="17">
        <f t="shared" si="4"/>
        <v>0.97324418210102481</v>
      </c>
      <c r="O27" s="29">
        <v>6299.58</v>
      </c>
      <c r="P27" s="18">
        <f t="shared" si="5"/>
        <v>85447.109999999986</v>
      </c>
    </row>
    <row r="28" spans="1:16" x14ac:dyDescent="0.2">
      <c r="A28" s="27" t="s">
        <v>63</v>
      </c>
      <c r="B28" s="13" t="str">
        <f t="shared" si="10"/>
        <v>3</v>
      </c>
      <c r="C28" s="13" t="str">
        <f t="shared" si="11"/>
        <v>32</v>
      </c>
      <c r="D28" s="26" t="str">
        <f t="shared" si="2"/>
        <v>329</v>
      </c>
      <c r="E28" s="28" t="s">
        <v>64</v>
      </c>
      <c r="F28" s="29">
        <v>15000</v>
      </c>
      <c r="G28" s="29">
        <v>0</v>
      </c>
      <c r="H28" s="29">
        <v>15000</v>
      </c>
      <c r="I28" s="29">
        <v>19217.310000000001</v>
      </c>
      <c r="J28" s="17">
        <f t="shared" si="3"/>
        <v>1.2811540000000001</v>
      </c>
      <c r="K28" s="29">
        <v>9796.08</v>
      </c>
      <c r="L28" s="29">
        <v>49.98</v>
      </c>
      <c r="M28" s="29">
        <v>9746.1</v>
      </c>
      <c r="N28" s="17">
        <f t="shared" si="4"/>
        <v>0.50715214564369304</v>
      </c>
      <c r="O28" s="29">
        <v>9471.2099999999991</v>
      </c>
      <c r="P28" s="18">
        <f t="shared" si="5"/>
        <v>4217.3100000000013</v>
      </c>
    </row>
    <row r="29" spans="1:16" x14ac:dyDescent="0.2">
      <c r="A29" s="27" t="s">
        <v>65</v>
      </c>
      <c r="B29" s="13" t="str">
        <f t="shared" si="10"/>
        <v>3</v>
      </c>
      <c r="C29" s="13" t="str">
        <f t="shared" si="11"/>
        <v>32</v>
      </c>
      <c r="D29" s="26" t="str">
        <f t="shared" si="2"/>
        <v>329</v>
      </c>
      <c r="E29" s="28" t="s">
        <v>221</v>
      </c>
      <c r="F29" s="29">
        <v>5000</v>
      </c>
      <c r="G29" s="29">
        <v>0</v>
      </c>
      <c r="H29" s="29">
        <v>5000</v>
      </c>
      <c r="I29" s="29">
        <v>3206.41</v>
      </c>
      <c r="J29" s="17">
        <f t="shared" si="3"/>
        <v>0.64128200000000002</v>
      </c>
      <c r="K29" s="29">
        <v>1022.4</v>
      </c>
      <c r="L29" s="29">
        <v>0</v>
      </c>
      <c r="M29" s="29">
        <v>1022.4</v>
      </c>
      <c r="N29" s="17">
        <f t="shared" si="4"/>
        <v>0.3188612809965039</v>
      </c>
      <c r="O29" s="29">
        <v>2184.0100000000002</v>
      </c>
      <c r="P29" s="18">
        <f t="shared" si="5"/>
        <v>-1793.5900000000001</v>
      </c>
    </row>
    <row r="30" spans="1:16" x14ac:dyDescent="0.2">
      <c r="A30" s="27" t="s">
        <v>66</v>
      </c>
      <c r="B30" s="13" t="str">
        <f t="shared" ref="B30:B37" si="12">LEFT(A30,1)</f>
        <v>3</v>
      </c>
      <c r="C30" s="13" t="str">
        <f t="shared" ref="C30:C37" si="13">LEFT(A30,2)</f>
        <v>32</v>
      </c>
      <c r="D30" s="26" t="str">
        <f t="shared" si="2"/>
        <v>329</v>
      </c>
      <c r="E30" s="28" t="s">
        <v>224</v>
      </c>
      <c r="F30" s="29">
        <v>11000</v>
      </c>
      <c r="G30" s="29">
        <v>0</v>
      </c>
      <c r="H30" s="29">
        <v>11000</v>
      </c>
      <c r="I30" s="29">
        <v>5704.3</v>
      </c>
      <c r="J30" s="17">
        <f t="shared" si="3"/>
        <v>0.5185727272727273</v>
      </c>
      <c r="K30" s="29">
        <v>5735.1</v>
      </c>
      <c r="L30" s="29">
        <v>30.8</v>
      </c>
      <c r="M30" s="29">
        <v>5704.3</v>
      </c>
      <c r="N30" s="17">
        <f t="shared" si="4"/>
        <v>1</v>
      </c>
      <c r="O30" s="29">
        <v>0</v>
      </c>
      <c r="P30" s="18">
        <f t="shared" si="5"/>
        <v>-5295.7</v>
      </c>
    </row>
    <row r="31" spans="1:16" x14ac:dyDescent="0.2">
      <c r="A31" s="27" t="s">
        <v>67</v>
      </c>
      <c r="B31" s="13" t="str">
        <f t="shared" si="12"/>
        <v>3</v>
      </c>
      <c r="C31" s="13" t="str">
        <f t="shared" si="13"/>
        <v>33</v>
      </c>
      <c r="D31" s="26" t="str">
        <f t="shared" si="2"/>
        <v>330</v>
      </c>
      <c r="E31" s="28" t="s">
        <v>68</v>
      </c>
      <c r="F31" s="29">
        <v>5250000</v>
      </c>
      <c r="G31" s="29">
        <v>0</v>
      </c>
      <c r="H31" s="29">
        <v>5250000</v>
      </c>
      <c r="I31" s="29">
        <v>2368487.06</v>
      </c>
      <c r="J31" s="17">
        <f t="shared" si="3"/>
        <v>0.45114039238095238</v>
      </c>
      <c r="K31" s="29">
        <v>2368767.15</v>
      </c>
      <c r="L31" s="29">
        <v>280.08999999999997</v>
      </c>
      <c r="M31" s="29">
        <v>2368487.06</v>
      </c>
      <c r="N31" s="17">
        <f t="shared" si="4"/>
        <v>1</v>
      </c>
      <c r="O31" s="29">
        <v>0</v>
      </c>
      <c r="P31" s="18">
        <f t="shared" si="5"/>
        <v>-2881512.94</v>
      </c>
    </row>
    <row r="32" spans="1:16" x14ac:dyDescent="0.2">
      <c r="A32" s="27" t="s">
        <v>69</v>
      </c>
      <c r="B32" s="13" t="str">
        <f t="shared" si="12"/>
        <v>3</v>
      </c>
      <c r="C32" s="13" t="str">
        <f t="shared" si="13"/>
        <v>33</v>
      </c>
      <c r="D32" s="26" t="str">
        <f t="shared" si="2"/>
        <v>331</v>
      </c>
      <c r="E32" s="28" t="s">
        <v>70</v>
      </c>
      <c r="F32" s="29">
        <v>1675000</v>
      </c>
      <c r="G32" s="29">
        <v>0</v>
      </c>
      <c r="H32" s="29">
        <v>1675000</v>
      </c>
      <c r="I32" s="29">
        <v>114657.43</v>
      </c>
      <c r="J32" s="17">
        <f t="shared" si="3"/>
        <v>6.8452197014925373E-2</v>
      </c>
      <c r="K32" s="29">
        <v>76136.36</v>
      </c>
      <c r="L32" s="29">
        <v>1548.32</v>
      </c>
      <c r="M32" s="29">
        <v>74588.039999999994</v>
      </c>
      <c r="N32" s="17">
        <f t="shared" si="4"/>
        <v>0.65052949468691212</v>
      </c>
      <c r="O32" s="29">
        <v>40069.39</v>
      </c>
      <c r="P32" s="18">
        <f t="shared" si="5"/>
        <v>-1560342.57</v>
      </c>
    </row>
    <row r="33" spans="1:16" x14ac:dyDescent="0.2">
      <c r="A33" s="27" t="s">
        <v>71</v>
      </c>
      <c r="B33" s="13" t="str">
        <f t="shared" si="12"/>
        <v>3</v>
      </c>
      <c r="C33" s="13" t="str">
        <f t="shared" si="13"/>
        <v>33</v>
      </c>
      <c r="D33" s="26" t="str">
        <f t="shared" si="2"/>
        <v>334</v>
      </c>
      <c r="E33" s="28" t="s">
        <v>72</v>
      </c>
      <c r="F33" s="29">
        <v>40000</v>
      </c>
      <c r="G33" s="29">
        <v>0</v>
      </c>
      <c r="H33" s="29">
        <v>40000</v>
      </c>
      <c r="I33" s="29">
        <v>13012.98</v>
      </c>
      <c r="J33" s="17">
        <f t="shared" si="3"/>
        <v>0.32532450000000002</v>
      </c>
      <c r="K33" s="29">
        <v>13554.6</v>
      </c>
      <c r="L33" s="29">
        <v>541.62</v>
      </c>
      <c r="M33" s="29">
        <v>13012.98</v>
      </c>
      <c r="N33" s="17">
        <f t="shared" si="4"/>
        <v>1</v>
      </c>
      <c r="O33" s="29">
        <v>0</v>
      </c>
      <c r="P33" s="18">
        <f t="shared" si="5"/>
        <v>-26987.02</v>
      </c>
    </row>
    <row r="34" spans="1:16" x14ac:dyDescent="0.2">
      <c r="A34" s="27" t="s">
        <v>73</v>
      </c>
      <c r="B34" s="13" t="str">
        <f t="shared" si="12"/>
        <v>3</v>
      </c>
      <c r="C34" s="13" t="str">
        <f t="shared" si="13"/>
        <v>33</v>
      </c>
      <c r="D34" s="26" t="str">
        <f t="shared" si="2"/>
        <v>335</v>
      </c>
      <c r="E34" s="28" t="s">
        <v>74</v>
      </c>
      <c r="F34" s="29">
        <v>1500000</v>
      </c>
      <c r="G34" s="29">
        <v>0</v>
      </c>
      <c r="H34" s="29">
        <v>1500000</v>
      </c>
      <c r="I34" s="29">
        <v>901208.11</v>
      </c>
      <c r="J34" s="17">
        <f t="shared" si="3"/>
        <v>0.60080540666666671</v>
      </c>
      <c r="K34" s="29">
        <v>901480.01</v>
      </c>
      <c r="L34" s="29">
        <v>799.83</v>
      </c>
      <c r="M34" s="29">
        <v>900680.18</v>
      </c>
      <c r="N34" s="17">
        <f t="shared" si="4"/>
        <v>0.99941419745989646</v>
      </c>
      <c r="O34" s="29">
        <v>527.92999999999995</v>
      </c>
      <c r="P34" s="18">
        <f t="shared" si="5"/>
        <v>-598791.89</v>
      </c>
    </row>
    <row r="35" spans="1:16" x14ac:dyDescent="0.2">
      <c r="A35" s="27" t="s">
        <v>75</v>
      </c>
      <c r="B35" s="13" t="str">
        <f t="shared" si="12"/>
        <v>3</v>
      </c>
      <c r="C35" s="13" t="str">
        <f t="shared" si="13"/>
        <v>33</v>
      </c>
      <c r="D35" s="26" t="str">
        <f t="shared" si="2"/>
        <v>335</v>
      </c>
      <c r="E35" s="28" t="s">
        <v>76</v>
      </c>
      <c r="F35" s="29">
        <v>50000</v>
      </c>
      <c r="G35" s="29">
        <v>0</v>
      </c>
      <c r="H35" s="29">
        <v>50000</v>
      </c>
      <c r="I35" s="29">
        <v>3256.81</v>
      </c>
      <c r="J35" s="17">
        <f t="shared" si="3"/>
        <v>6.5136200000000005E-2</v>
      </c>
      <c r="K35" s="29">
        <v>1287.42</v>
      </c>
      <c r="L35" s="29">
        <v>0</v>
      </c>
      <c r="M35" s="29">
        <v>1287.42</v>
      </c>
      <c r="N35" s="17">
        <f t="shared" si="4"/>
        <v>0.39530092329610877</v>
      </c>
      <c r="O35" s="29">
        <v>1969.39</v>
      </c>
      <c r="P35" s="18">
        <f t="shared" si="5"/>
        <v>-46743.19</v>
      </c>
    </row>
    <row r="36" spans="1:16" x14ac:dyDescent="0.2">
      <c r="A36" s="27" t="s">
        <v>77</v>
      </c>
      <c r="B36" s="13" t="str">
        <f t="shared" si="12"/>
        <v>3</v>
      </c>
      <c r="C36" s="13" t="str">
        <f t="shared" si="13"/>
        <v>33</v>
      </c>
      <c r="D36" s="26" t="str">
        <f t="shared" si="2"/>
        <v>335</v>
      </c>
      <c r="E36" s="28" t="s">
        <v>78</v>
      </c>
      <c r="F36" s="29">
        <v>400000</v>
      </c>
      <c r="G36" s="29">
        <v>0</v>
      </c>
      <c r="H36" s="29">
        <v>400000</v>
      </c>
      <c r="I36" s="29">
        <v>103172.22</v>
      </c>
      <c r="J36" s="17">
        <f t="shared" si="3"/>
        <v>0.25793054999999998</v>
      </c>
      <c r="K36" s="29">
        <v>17138.560000000001</v>
      </c>
      <c r="L36" s="29">
        <v>94.68</v>
      </c>
      <c r="M36" s="29">
        <v>17043.88</v>
      </c>
      <c r="N36" s="17">
        <f t="shared" si="4"/>
        <v>0.16519834505838879</v>
      </c>
      <c r="O36" s="29">
        <v>86128.34</v>
      </c>
      <c r="P36" s="18">
        <f t="shared" si="5"/>
        <v>-296827.78000000003</v>
      </c>
    </row>
    <row r="37" spans="1:16" x14ac:dyDescent="0.2">
      <c r="A37" s="27" t="s">
        <v>79</v>
      </c>
      <c r="B37" s="13" t="str">
        <f t="shared" si="12"/>
        <v>3</v>
      </c>
      <c r="C37" s="13" t="str">
        <f t="shared" si="13"/>
        <v>33</v>
      </c>
      <c r="D37" s="26" t="str">
        <f t="shared" si="2"/>
        <v>335</v>
      </c>
      <c r="E37" s="28" t="s">
        <v>80</v>
      </c>
      <c r="F37" s="29">
        <v>4500000</v>
      </c>
      <c r="G37" s="29">
        <v>0</v>
      </c>
      <c r="H37" s="29">
        <v>4500000</v>
      </c>
      <c r="I37" s="29">
        <v>3411442.8</v>
      </c>
      <c r="J37" s="17">
        <f t="shared" si="3"/>
        <v>0.75809839999999995</v>
      </c>
      <c r="K37" s="29">
        <v>1977354.36</v>
      </c>
      <c r="L37" s="29">
        <v>0</v>
      </c>
      <c r="M37" s="29">
        <v>1977354.36</v>
      </c>
      <c r="N37" s="17">
        <f t="shared" si="4"/>
        <v>0.5796240699096582</v>
      </c>
      <c r="O37" s="29">
        <v>1434088.44</v>
      </c>
      <c r="P37" s="18">
        <f t="shared" si="5"/>
        <v>-1088557.2000000002</v>
      </c>
    </row>
    <row r="38" spans="1:16" x14ac:dyDescent="0.2">
      <c r="A38" s="27" t="s">
        <v>81</v>
      </c>
      <c r="B38" s="13" t="str">
        <f t="shared" si="10"/>
        <v>3</v>
      </c>
      <c r="C38" s="13" t="str">
        <f t="shared" si="11"/>
        <v>33</v>
      </c>
      <c r="D38" s="26" t="str">
        <f t="shared" si="2"/>
        <v>335</v>
      </c>
      <c r="E38" s="28" t="s">
        <v>82</v>
      </c>
      <c r="F38" s="29">
        <v>300000</v>
      </c>
      <c r="G38" s="29">
        <v>0</v>
      </c>
      <c r="H38" s="29">
        <v>300000</v>
      </c>
      <c r="I38" s="29">
        <v>295380.51</v>
      </c>
      <c r="J38" s="17">
        <f t="shared" si="3"/>
        <v>0.98460170000000002</v>
      </c>
      <c r="K38" s="29">
        <v>250645.84</v>
      </c>
      <c r="L38" s="29">
        <v>231.66</v>
      </c>
      <c r="M38" s="29">
        <v>250414.18</v>
      </c>
      <c r="N38" s="17">
        <f t="shared" si="4"/>
        <v>0.84776812119391354</v>
      </c>
      <c r="O38" s="29">
        <v>44966.33</v>
      </c>
      <c r="P38" s="18">
        <f t="shared" si="5"/>
        <v>-4619.4899999999907</v>
      </c>
    </row>
    <row r="39" spans="1:16" x14ac:dyDescent="0.2">
      <c r="A39" s="27" t="s">
        <v>83</v>
      </c>
      <c r="B39" s="13" t="str">
        <f t="shared" si="10"/>
        <v>3</v>
      </c>
      <c r="C39" s="13" t="str">
        <f t="shared" si="11"/>
        <v>33</v>
      </c>
      <c r="D39" s="26" t="str">
        <f t="shared" si="2"/>
        <v>338</v>
      </c>
      <c r="E39" s="28" t="s">
        <v>84</v>
      </c>
      <c r="F39" s="29">
        <v>750000</v>
      </c>
      <c r="G39" s="29">
        <v>0</v>
      </c>
      <c r="H39" s="29">
        <v>750000</v>
      </c>
      <c r="I39" s="29">
        <v>369200.72</v>
      </c>
      <c r="J39" s="17">
        <f t="shared" si="3"/>
        <v>0.49226762666666662</v>
      </c>
      <c r="K39" s="29">
        <v>382754.96</v>
      </c>
      <c r="L39" s="29">
        <v>13554.24</v>
      </c>
      <c r="M39" s="29">
        <v>369200.72</v>
      </c>
      <c r="N39" s="17">
        <f t="shared" si="4"/>
        <v>1</v>
      </c>
      <c r="O39" s="29">
        <v>0</v>
      </c>
      <c r="P39" s="18">
        <f t="shared" si="5"/>
        <v>-380799.28</v>
      </c>
    </row>
    <row r="40" spans="1:16" x14ac:dyDescent="0.2">
      <c r="A40" s="27" t="s">
        <v>85</v>
      </c>
      <c r="B40" s="13" t="str">
        <f t="shared" si="10"/>
        <v>3</v>
      </c>
      <c r="C40" s="13" t="str">
        <f t="shared" si="11"/>
        <v>34</v>
      </c>
      <c r="D40" s="26" t="str">
        <f t="shared" si="2"/>
        <v>342</v>
      </c>
      <c r="E40" s="28" t="s">
        <v>86</v>
      </c>
      <c r="F40" s="29">
        <v>100000</v>
      </c>
      <c r="G40" s="29">
        <v>0</v>
      </c>
      <c r="H40" s="29">
        <v>100000</v>
      </c>
      <c r="I40" s="29">
        <v>436</v>
      </c>
      <c r="J40" s="17">
        <f t="shared" si="3"/>
        <v>4.3600000000000002E-3</v>
      </c>
      <c r="K40" s="29">
        <v>890</v>
      </c>
      <c r="L40" s="29">
        <v>454</v>
      </c>
      <c r="M40" s="29">
        <v>436</v>
      </c>
      <c r="N40" s="17">
        <f t="shared" si="4"/>
        <v>1</v>
      </c>
      <c r="O40" s="29">
        <v>0</v>
      </c>
      <c r="P40" s="18">
        <f t="shared" si="5"/>
        <v>-99564</v>
      </c>
    </row>
    <row r="41" spans="1:16" x14ac:dyDescent="0.2">
      <c r="A41" s="27" t="s">
        <v>87</v>
      </c>
      <c r="B41" s="13" t="str">
        <f t="shared" si="10"/>
        <v>3</v>
      </c>
      <c r="C41" s="13" t="str">
        <f t="shared" si="11"/>
        <v>34</v>
      </c>
      <c r="D41" s="26" t="str">
        <f t="shared" si="2"/>
        <v>342</v>
      </c>
      <c r="E41" s="28" t="s">
        <v>88</v>
      </c>
      <c r="F41" s="29">
        <v>775000</v>
      </c>
      <c r="G41" s="29">
        <v>0</v>
      </c>
      <c r="H41" s="29">
        <v>775000</v>
      </c>
      <c r="I41" s="29">
        <v>203421.13</v>
      </c>
      <c r="J41" s="17">
        <f t="shared" si="3"/>
        <v>0.26247887741935483</v>
      </c>
      <c r="K41" s="29">
        <v>203421.13</v>
      </c>
      <c r="L41" s="29">
        <v>0</v>
      </c>
      <c r="M41" s="29">
        <v>203421.13</v>
      </c>
      <c r="N41" s="17">
        <f t="shared" si="4"/>
        <v>1</v>
      </c>
      <c r="O41" s="29">
        <v>0</v>
      </c>
      <c r="P41" s="18">
        <f t="shared" si="5"/>
        <v>-571578.87</v>
      </c>
    </row>
    <row r="42" spans="1:16" x14ac:dyDescent="0.2">
      <c r="A42" s="27" t="s">
        <v>225</v>
      </c>
      <c r="B42" s="13" t="str">
        <f t="shared" si="10"/>
        <v>3</v>
      </c>
      <c r="C42" s="13" t="str">
        <f t="shared" si="11"/>
        <v>34</v>
      </c>
      <c r="D42" s="26" t="str">
        <f t="shared" si="2"/>
        <v>344</v>
      </c>
      <c r="E42" s="28" t="s">
        <v>226</v>
      </c>
      <c r="F42" s="29">
        <v>5000</v>
      </c>
      <c r="G42" s="29">
        <v>0</v>
      </c>
      <c r="H42" s="29">
        <v>5000</v>
      </c>
      <c r="I42" s="29">
        <v>4650</v>
      </c>
      <c r="J42" s="17">
        <f t="shared" si="3"/>
        <v>0.93</v>
      </c>
      <c r="K42" s="29">
        <v>4650</v>
      </c>
      <c r="L42" s="29">
        <v>0</v>
      </c>
      <c r="M42" s="29">
        <v>4650</v>
      </c>
      <c r="N42" s="17">
        <f t="shared" si="4"/>
        <v>1</v>
      </c>
      <c r="O42" s="29">
        <v>0</v>
      </c>
      <c r="P42" s="18">
        <f t="shared" si="5"/>
        <v>-350</v>
      </c>
    </row>
    <row r="43" spans="1:16" x14ac:dyDescent="0.2">
      <c r="A43" s="27" t="s">
        <v>89</v>
      </c>
      <c r="B43" s="13" t="str">
        <f t="shared" si="10"/>
        <v>3</v>
      </c>
      <c r="C43" s="13" t="str">
        <f t="shared" si="11"/>
        <v>34</v>
      </c>
      <c r="D43" s="26" t="str">
        <f t="shared" si="2"/>
        <v>349</v>
      </c>
      <c r="E43" s="28" t="s">
        <v>90</v>
      </c>
      <c r="F43" s="29">
        <v>25000</v>
      </c>
      <c r="G43" s="29">
        <v>0</v>
      </c>
      <c r="H43" s="29">
        <v>25000</v>
      </c>
      <c r="I43" s="29">
        <v>13030</v>
      </c>
      <c r="J43" s="17">
        <f t="shared" si="3"/>
        <v>0.5212</v>
      </c>
      <c r="K43" s="29">
        <v>10494</v>
      </c>
      <c r="L43" s="29">
        <v>0</v>
      </c>
      <c r="M43" s="29">
        <v>10494</v>
      </c>
      <c r="N43" s="17">
        <f t="shared" si="4"/>
        <v>0.80537221795855718</v>
      </c>
      <c r="O43" s="29">
        <v>2536</v>
      </c>
      <c r="P43" s="18">
        <f t="shared" si="5"/>
        <v>-11970</v>
      </c>
    </row>
    <row r="44" spans="1:16" x14ac:dyDescent="0.2">
      <c r="A44" s="27" t="s">
        <v>91</v>
      </c>
      <c r="B44" s="13" t="str">
        <f t="shared" si="10"/>
        <v>3</v>
      </c>
      <c r="C44" s="13" t="str">
        <f t="shared" si="11"/>
        <v>34</v>
      </c>
      <c r="D44" s="26" t="str">
        <f t="shared" si="2"/>
        <v>349</v>
      </c>
      <c r="E44" s="28" t="s">
        <v>92</v>
      </c>
      <c r="F44" s="29">
        <v>26120</v>
      </c>
      <c r="G44" s="29">
        <v>0</v>
      </c>
      <c r="H44" s="29">
        <v>26120</v>
      </c>
      <c r="I44" s="29">
        <v>15664</v>
      </c>
      <c r="J44" s="17">
        <f t="shared" si="3"/>
        <v>0.59969372128637055</v>
      </c>
      <c r="K44" s="29">
        <v>14138.01</v>
      </c>
      <c r="L44" s="29">
        <v>0</v>
      </c>
      <c r="M44" s="29">
        <v>14138.01</v>
      </c>
      <c r="N44" s="17">
        <f t="shared" si="4"/>
        <v>0.90257980081716038</v>
      </c>
      <c r="O44" s="29">
        <v>1525.99</v>
      </c>
      <c r="P44" s="18">
        <f t="shared" si="5"/>
        <v>-10456</v>
      </c>
    </row>
    <row r="45" spans="1:16" x14ac:dyDescent="0.2">
      <c r="A45" s="27" t="s">
        <v>93</v>
      </c>
      <c r="B45" s="13" t="str">
        <f t="shared" si="10"/>
        <v>3</v>
      </c>
      <c r="C45" s="13" t="str">
        <f t="shared" si="11"/>
        <v>34</v>
      </c>
      <c r="D45" s="26" t="str">
        <f t="shared" si="2"/>
        <v>349</v>
      </c>
      <c r="E45" s="28" t="s">
        <v>94</v>
      </c>
      <c r="F45" s="29">
        <v>16000</v>
      </c>
      <c r="G45" s="29">
        <v>0</v>
      </c>
      <c r="H45" s="29">
        <v>16000</v>
      </c>
      <c r="I45" s="29">
        <v>7355.08</v>
      </c>
      <c r="J45" s="17">
        <f t="shared" si="3"/>
        <v>0.4596925</v>
      </c>
      <c r="K45" s="29">
        <v>5619.62</v>
      </c>
      <c r="L45" s="29">
        <v>0</v>
      </c>
      <c r="M45" s="29">
        <v>5619.62</v>
      </c>
      <c r="N45" s="17">
        <f t="shared" si="4"/>
        <v>0.76404607427791404</v>
      </c>
      <c r="O45" s="29">
        <v>1735.46</v>
      </c>
      <c r="P45" s="18">
        <f t="shared" si="5"/>
        <v>-8644.92</v>
      </c>
    </row>
    <row r="46" spans="1:16" x14ac:dyDescent="0.2">
      <c r="A46" s="27" t="s">
        <v>95</v>
      </c>
      <c r="B46" s="13" t="str">
        <f t="shared" si="10"/>
        <v>3</v>
      </c>
      <c r="C46" s="13" t="str">
        <f t="shared" si="11"/>
        <v>34</v>
      </c>
      <c r="D46" s="26" t="str">
        <f t="shared" si="2"/>
        <v>349</v>
      </c>
      <c r="E46" s="28" t="s">
        <v>227</v>
      </c>
      <c r="F46" s="29">
        <v>0</v>
      </c>
      <c r="G46" s="29">
        <v>0</v>
      </c>
      <c r="H46" s="29">
        <v>0</v>
      </c>
      <c r="I46" s="29">
        <v>3046.58</v>
      </c>
      <c r="J46" s="17" t="str">
        <f t="shared" si="3"/>
        <v xml:space="preserve"> </v>
      </c>
      <c r="K46" s="29">
        <v>2877.5</v>
      </c>
      <c r="L46" s="29">
        <v>0</v>
      </c>
      <c r="M46" s="29">
        <v>2877.5</v>
      </c>
      <c r="N46" s="17">
        <f t="shared" si="4"/>
        <v>0.94450170354955398</v>
      </c>
      <c r="O46" s="29">
        <v>169.08</v>
      </c>
      <c r="P46" s="18">
        <f t="shared" si="5"/>
        <v>3046.58</v>
      </c>
    </row>
    <row r="47" spans="1:16" x14ac:dyDescent="0.2">
      <c r="A47" s="27" t="s">
        <v>96</v>
      </c>
      <c r="B47" s="13" t="str">
        <f t="shared" si="10"/>
        <v>3</v>
      </c>
      <c r="C47" s="13" t="str">
        <f t="shared" si="11"/>
        <v>34</v>
      </c>
      <c r="D47" s="26" t="str">
        <f t="shared" si="2"/>
        <v>349</v>
      </c>
      <c r="E47" s="28" t="s">
        <v>97</v>
      </c>
      <c r="F47" s="29">
        <v>3070000</v>
      </c>
      <c r="G47" s="29">
        <v>0</v>
      </c>
      <c r="H47" s="29">
        <v>3070000</v>
      </c>
      <c r="I47" s="29">
        <v>1221640.67</v>
      </c>
      <c r="J47" s="17">
        <f t="shared" si="3"/>
        <v>0.3979285570032573</v>
      </c>
      <c r="K47" s="29">
        <v>983947.85</v>
      </c>
      <c r="L47" s="29">
        <v>0</v>
      </c>
      <c r="M47" s="29">
        <v>983947.85</v>
      </c>
      <c r="N47" s="17">
        <f t="shared" si="4"/>
        <v>0.80543147765373602</v>
      </c>
      <c r="O47" s="29">
        <v>237692.82</v>
      </c>
      <c r="P47" s="18">
        <f t="shared" si="5"/>
        <v>-1848359.33</v>
      </c>
    </row>
    <row r="48" spans="1:16" x14ac:dyDescent="0.2">
      <c r="A48" s="27" t="s">
        <v>98</v>
      </c>
      <c r="B48" s="13" t="str">
        <f t="shared" si="10"/>
        <v>3</v>
      </c>
      <c r="C48" s="13" t="str">
        <f t="shared" si="11"/>
        <v>34</v>
      </c>
      <c r="D48" s="26" t="str">
        <f t="shared" si="2"/>
        <v>349</v>
      </c>
      <c r="E48" s="28" t="s">
        <v>99</v>
      </c>
      <c r="F48" s="29">
        <v>225000</v>
      </c>
      <c r="G48" s="29">
        <v>0</v>
      </c>
      <c r="H48" s="29">
        <v>225000</v>
      </c>
      <c r="I48" s="29">
        <v>118851.64</v>
      </c>
      <c r="J48" s="17">
        <f t="shared" si="3"/>
        <v>0.52822951111111116</v>
      </c>
      <c r="K48" s="29">
        <v>78552.91</v>
      </c>
      <c r="L48" s="29">
        <v>0</v>
      </c>
      <c r="M48" s="29">
        <v>78552.91</v>
      </c>
      <c r="N48" s="17">
        <f t="shared" si="4"/>
        <v>0.66093248692235129</v>
      </c>
      <c r="O48" s="29">
        <v>40298.730000000003</v>
      </c>
      <c r="P48" s="18">
        <f t="shared" si="5"/>
        <v>-106148.36</v>
      </c>
    </row>
    <row r="49" spans="1:16" x14ac:dyDescent="0.2">
      <c r="A49" s="27" t="s">
        <v>100</v>
      </c>
      <c r="B49" s="13" t="str">
        <f t="shared" si="10"/>
        <v>3</v>
      </c>
      <c r="C49" s="13" t="str">
        <f t="shared" si="11"/>
        <v>34</v>
      </c>
      <c r="D49" s="26" t="str">
        <f t="shared" si="2"/>
        <v>349</v>
      </c>
      <c r="E49" s="28" t="s">
        <v>101</v>
      </c>
      <c r="F49" s="29">
        <v>125000</v>
      </c>
      <c r="G49" s="29">
        <v>0</v>
      </c>
      <c r="H49" s="29">
        <v>125000</v>
      </c>
      <c r="I49" s="29">
        <v>0</v>
      </c>
      <c r="J49" s="17">
        <f t="shared" si="3"/>
        <v>0</v>
      </c>
      <c r="K49" s="29">
        <v>0</v>
      </c>
      <c r="L49" s="29">
        <v>0</v>
      </c>
      <c r="M49" s="29">
        <v>0</v>
      </c>
      <c r="N49" s="17" t="str">
        <f t="shared" si="4"/>
        <v xml:space="preserve"> </v>
      </c>
      <c r="O49" s="29">
        <v>0</v>
      </c>
      <c r="P49" s="18">
        <f t="shared" si="5"/>
        <v>-125000</v>
      </c>
    </row>
    <row r="50" spans="1:16" x14ac:dyDescent="0.2">
      <c r="A50" s="27" t="s">
        <v>102</v>
      </c>
      <c r="B50" s="13" t="str">
        <f t="shared" si="10"/>
        <v>3</v>
      </c>
      <c r="C50" s="13" t="str">
        <f t="shared" si="11"/>
        <v>35</v>
      </c>
      <c r="D50" s="26" t="str">
        <f t="shared" si="2"/>
        <v>351</v>
      </c>
      <c r="E50" s="28" t="s">
        <v>103</v>
      </c>
      <c r="F50" s="29">
        <v>1250000</v>
      </c>
      <c r="G50" s="29">
        <v>0</v>
      </c>
      <c r="H50" s="29">
        <v>1250000</v>
      </c>
      <c r="I50" s="29">
        <v>0</v>
      </c>
      <c r="J50" s="17">
        <f t="shared" si="3"/>
        <v>0</v>
      </c>
      <c r="K50" s="29">
        <v>0</v>
      </c>
      <c r="L50" s="29">
        <v>0</v>
      </c>
      <c r="M50" s="29">
        <v>0</v>
      </c>
      <c r="N50" s="17" t="str">
        <f t="shared" si="4"/>
        <v xml:space="preserve"> </v>
      </c>
      <c r="O50" s="29">
        <v>0</v>
      </c>
      <c r="P50" s="18">
        <f t="shared" si="5"/>
        <v>-1250000</v>
      </c>
    </row>
    <row r="51" spans="1:16" x14ac:dyDescent="0.2">
      <c r="A51" s="27" t="s">
        <v>222</v>
      </c>
      <c r="B51" s="13" t="str">
        <f t="shared" si="10"/>
        <v>3</v>
      </c>
      <c r="C51" s="13" t="str">
        <f t="shared" si="11"/>
        <v>36</v>
      </c>
      <c r="D51" s="26" t="str">
        <f t="shared" si="2"/>
        <v>360</v>
      </c>
      <c r="E51" s="28" t="s">
        <v>228</v>
      </c>
      <c r="F51" s="29">
        <v>1222855</v>
      </c>
      <c r="G51" s="29">
        <v>0</v>
      </c>
      <c r="H51" s="29">
        <v>1222855</v>
      </c>
      <c r="I51" s="29">
        <v>130553.93</v>
      </c>
      <c r="J51" s="17">
        <f t="shared" si="3"/>
        <v>0.10676157843734539</v>
      </c>
      <c r="K51" s="29">
        <v>111977.87</v>
      </c>
      <c r="L51" s="29">
        <v>0</v>
      </c>
      <c r="M51" s="29">
        <v>111977.87</v>
      </c>
      <c r="N51" s="17">
        <f t="shared" si="4"/>
        <v>0.85771351348825731</v>
      </c>
      <c r="O51" s="29">
        <v>18576.060000000001</v>
      </c>
      <c r="P51" s="18">
        <f t="shared" si="5"/>
        <v>-1092301.07</v>
      </c>
    </row>
    <row r="52" spans="1:16" x14ac:dyDescent="0.2">
      <c r="A52" s="27" t="s">
        <v>104</v>
      </c>
      <c r="B52" s="13" t="str">
        <f t="shared" si="10"/>
        <v>3</v>
      </c>
      <c r="C52" s="13" t="str">
        <f t="shared" si="11"/>
        <v>36</v>
      </c>
      <c r="D52" s="26" t="str">
        <f t="shared" si="2"/>
        <v>360</v>
      </c>
      <c r="E52" s="28" t="s">
        <v>105</v>
      </c>
      <c r="F52" s="29">
        <v>247000</v>
      </c>
      <c r="G52" s="29">
        <v>0</v>
      </c>
      <c r="H52" s="29">
        <v>247000</v>
      </c>
      <c r="I52" s="29">
        <v>93561.81</v>
      </c>
      <c r="J52" s="17">
        <f t="shared" si="3"/>
        <v>0.37879275303643722</v>
      </c>
      <c r="K52" s="29">
        <v>58860.55</v>
      </c>
      <c r="L52" s="29">
        <v>0</v>
      </c>
      <c r="M52" s="29">
        <v>58860.55</v>
      </c>
      <c r="N52" s="17">
        <f t="shared" si="4"/>
        <v>0.62910871433547522</v>
      </c>
      <c r="O52" s="29">
        <v>34701.26</v>
      </c>
      <c r="P52" s="18">
        <f t="shared" si="5"/>
        <v>-153438.19</v>
      </c>
    </row>
    <row r="53" spans="1:16" x14ac:dyDescent="0.2">
      <c r="A53" s="27" t="s">
        <v>106</v>
      </c>
      <c r="B53" s="13" t="str">
        <f t="shared" si="10"/>
        <v>3</v>
      </c>
      <c r="C53" s="13" t="str">
        <f t="shared" si="11"/>
        <v>36</v>
      </c>
      <c r="D53" s="26" t="str">
        <f t="shared" si="2"/>
        <v>360</v>
      </c>
      <c r="E53" s="28" t="s">
        <v>107</v>
      </c>
      <c r="F53" s="29">
        <v>85000</v>
      </c>
      <c r="G53" s="29">
        <v>0</v>
      </c>
      <c r="H53" s="29">
        <v>85000</v>
      </c>
      <c r="I53" s="29">
        <v>99848.26</v>
      </c>
      <c r="J53" s="17">
        <f t="shared" si="3"/>
        <v>1.1746854117647059</v>
      </c>
      <c r="K53" s="29">
        <v>99848.26</v>
      </c>
      <c r="L53" s="29">
        <v>0</v>
      </c>
      <c r="M53" s="29">
        <v>99848.26</v>
      </c>
      <c r="N53" s="17">
        <f t="shared" si="4"/>
        <v>1</v>
      </c>
      <c r="O53" s="29">
        <v>0</v>
      </c>
      <c r="P53" s="18">
        <f t="shared" si="5"/>
        <v>14848.259999999995</v>
      </c>
    </row>
    <row r="54" spans="1:16" x14ac:dyDescent="0.2">
      <c r="A54" s="27" t="s">
        <v>108</v>
      </c>
      <c r="B54" s="13" t="str">
        <f t="shared" si="10"/>
        <v>3</v>
      </c>
      <c r="C54" s="13" t="str">
        <f t="shared" si="11"/>
        <v>36</v>
      </c>
      <c r="D54" s="26" t="str">
        <f t="shared" si="2"/>
        <v>360</v>
      </c>
      <c r="E54" s="28" t="s">
        <v>109</v>
      </c>
      <c r="F54" s="29">
        <v>11000</v>
      </c>
      <c r="G54" s="29">
        <v>0</v>
      </c>
      <c r="H54" s="29">
        <v>11000</v>
      </c>
      <c r="I54" s="29">
        <v>0</v>
      </c>
      <c r="J54" s="17">
        <f t="shared" si="3"/>
        <v>0</v>
      </c>
      <c r="K54" s="29">
        <v>0</v>
      </c>
      <c r="L54" s="29">
        <v>0</v>
      </c>
      <c r="M54" s="29">
        <v>0</v>
      </c>
      <c r="N54" s="17" t="str">
        <f t="shared" si="4"/>
        <v xml:space="preserve"> </v>
      </c>
      <c r="O54" s="29">
        <v>0</v>
      </c>
      <c r="P54" s="18">
        <f t="shared" si="5"/>
        <v>-11000</v>
      </c>
    </row>
    <row r="55" spans="1:16" x14ac:dyDescent="0.2">
      <c r="A55" s="27" t="s">
        <v>110</v>
      </c>
      <c r="B55" s="13" t="str">
        <f t="shared" si="10"/>
        <v>3</v>
      </c>
      <c r="C55" s="13" t="str">
        <f t="shared" si="11"/>
        <v>36</v>
      </c>
      <c r="D55" s="26" t="str">
        <f t="shared" si="2"/>
        <v>360</v>
      </c>
      <c r="E55" s="28" t="s">
        <v>111</v>
      </c>
      <c r="F55" s="29">
        <v>141000</v>
      </c>
      <c r="G55" s="29">
        <v>0</v>
      </c>
      <c r="H55" s="29">
        <v>141000</v>
      </c>
      <c r="I55" s="29">
        <v>31606.73</v>
      </c>
      <c r="J55" s="17">
        <f t="shared" si="3"/>
        <v>0.22416120567375886</v>
      </c>
      <c r="K55" s="29">
        <v>31507.62</v>
      </c>
      <c r="L55" s="29">
        <v>0</v>
      </c>
      <c r="M55" s="29">
        <v>31507.62</v>
      </c>
      <c r="N55" s="17">
        <f t="shared" si="4"/>
        <v>0.99686427542488576</v>
      </c>
      <c r="O55" s="29">
        <v>99.11</v>
      </c>
      <c r="P55" s="18">
        <f t="shared" si="5"/>
        <v>-109393.27</v>
      </c>
    </row>
    <row r="56" spans="1:16" x14ac:dyDescent="0.2">
      <c r="A56" s="27" t="s">
        <v>112</v>
      </c>
      <c r="B56" s="13" t="str">
        <f t="shared" si="10"/>
        <v>3</v>
      </c>
      <c r="C56" s="13" t="str">
        <f t="shared" si="11"/>
        <v>36</v>
      </c>
      <c r="D56" s="26" t="str">
        <f t="shared" si="2"/>
        <v>360</v>
      </c>
      <c r="E56" s="28" t="s">
        <v>113</v>
      </c>
      <c r="F56" s="29">
        <v>120000</v>
      </c>
      <c r="G56" s="29">
        <v>0</v>
      </c>
      <c r="H56" s="29">
        <v>120000</v>
      </c>
      <c r="I56" s="29">
        <v>44893.81</v>
      </c>
      <c r="J56" s="17">
        <f t="shared" si="3"/>
        <v>0.37411508333333332</v>
      </c>
      <c r="K56" s="29">
        <v>31116.99</v>
      </c>
      <c r="L56" s="29">
        <v>0</v>
      </c>
      <c r="M56" s="29">
        <v>31116.99</v>
      </c>
      <c r="N56" s="17">
        <f t="shared" si="4"/>
        <v>0.69312428595389886</v>
      </c>
      <c r="O56" s="29">
        <v>13776.82</v>
      </c>
      <c r="P56" s="18">
        <f t="shared" si="5"/>
        <v>-75106.19</v>
      </c>
    </row>
    <row r="57" spans="1:16" x14ac:dyDescent="0.2">
      <c r="A57" s="27" t="s">
        <v>114</v>
      </c>
      <c r="B57" s="13" t="str">
        <f t="shared" si="10"/>
        <v>3</v>
      </c>
      <c r="C57" s="13" t="str">
        <f t="shared" si="11"/>
        <v>38</v>
      </c>
      <c r="D57" s="26" t="str">
        <f t="shared" si="2"/>
        <v>389</v>
      </c>
      <c r="E57" s="28" t="s">
        <v>115</v>
      </c>
      <c r="F57" s="29">
        <v>500000</v>
      </c>
      <c r="G57" s="29">
        <v>0</v>
      </c>
      <c r="H57" s="29">
        <v>500000</v>
      </c>
      <c r="I57" s="29">
        <v>110727.81</v>
      </c>
      <c r="J57" s="17">
        <f t="shared" si="3"/>
        <v>0.22145561999999999</v>
      </c>
      <c r="K57" s="29">
        <v>98829.81</v>
      </c>
      <c r="L57" s="29">
        <v>0</v>
      </c>
      <c r="M57" s="29">
        <v>98829.81</v>
      </c>
      <c r="N57" s="17">
        <f t="shared" si="4"/>
        <v>0.89254731941325305</v>
      </c>
      <c r="O57" s="29">
        <v>11898</v>
      </c>
      <c r="P57" s="18">
        <f t="shared" si="5"/>
        <v>-389272.19</v>
      </c>
    </row>
    <row r="58" spans="1:16" x14ac:dyDescent="0.2">
      <c r="A58" s="27" t="s">
        <v>116</v>
      </c>
      <c r="B58" s="13" t="str">
        <f t="shared" si="10"/>
        <v>3</v>
      </c>
      <c r="C58" s="13" t="str">
        <f t="shared" si="11"/>
        <v>39</v>
      </c>
      <c r="D58" s="26" t="str">
        <f t="shared" si="2"/>
        <v>391</v>
      </c>
      <c r="E58" s="28" t="s">
        <v>117</v>
      </c>
      <c r="F58" s="29">
        <v>120000</v>
      </c>
      <c r="G58" s="29">
        <v>0</v>
      </c>
      <c r="H58" s="29">
        <v>120000</v>
      </c>
      <c r="I58" s="29">
        <v>79536.41</v>
      </c>
      <c r="J58" s="17">
        <f t="shared" si="3"/>
        <v>0.66280341666666664</v>
      </c>
      <c r="K58" s="29">
        <v>21068</v>
      </c>
      <c r="L58" s="29">
        <v>995.59</v>
      </c>
      <c r="M58" s="29">
        <v>20072.41</v>
      </c>
      <c r="N58" s="17">
        <f t="shared" si="4"/>
        <v>0.25236756348444694</v>
      </c>
      <c r="O58" s="29">
        <v>59464</v>
      </c>
      <c r="P58" s="18">
        <f t="shared" si="5"/>
        <v>-40463.589999999997</v>
      </c>
    </row>
    <row r="59" spans="1:16" x14ac:dyDescent="0.2">
      <c r="A59" s="27" t="s">
        <v>118</v>
      </c>
      <c r="B59" s="13" t="str">
        <f t="shared" si="10"/>
        <v>3</v>
      </c>
      <c r="C59" s="13" t="str">
        <f t="shared" si="11"/>
        <v>39</v>
      </c>
      <c r="D59" s="26" t="str">
        <f t="shared" si="2"/>
        <v>391</v>
      </c>
      <c r="E59" s="28" t="s">
        <v>119</v>
      </c>
      <c r="F59" s="29">
        <v>70000</v>
      </c>
      <c r="G59" s="29">
        <v>0</v>
      </c>
      <c r="H59" s="29">
        <v>70000</v>
      </c>
      <c r="I59" s="29">
        <v>20331.23</v>
      </c>
      <c r="J59" s="17">
        <f t="shared" si="3"/>
        <v>0.29044614285714287</v>
      </c>
      <c r="K59" s="29">
        <v>3538.75</v>
      </c>
      <c r="L59" s="29">
        <v>0.08</v>
      </c>
      <c r="M59" s="29">
        <v>3538.67</v>
      </c>
      <c r="N59" s="17">
        <f t="shared" si="4"/>
        <v>0.1740509551069955</v>
      </c>
      <c r="O59" s="29">
        <v>16792.560000000001</v>
      </c>
      <c r="P59" s="18">
        <f t="shared" si="5"/>
        <v>-49668.770000000004</v>
      </c>
    </row>
    <row r="60" spans="1:16" x14ac:dyDescent="0.2">
      <c r="A60" s="27" t="s">
        <v>120</v>
      </c>
      <c r="B60" s="13" t="str">
        <f t="shared" si="10"/>
        <v>3</v>
      </c>
      <c r="C60" s="13" t="str">
        <f t="shared" si="11"/>
        <v>39</v>
      </c>
      <c r="D60" s="26" t="str">
        <f t="shared" si="2"/>
        <v>391</v>
      </c>
      <c r="E60" s="28" t="s">
        <v>121</v>
      </c>
      <c r="F60" s="29">
        <v>115000</v>
      </c>
      <c r="G60" s="29">
        <v>0</v>
      </c>
      <c r="H60" s="29">
        <v>115000</v>
      </c>
      <c r="I60" s="29">
        <v>66590.460000000006</v>
      </c>
      <c r="J60" s="17">
        <f t="shared" si="3"/>
        <v>0.57904747826086966</v>
      </c>
      <c r="K60" s="29">
        <v>21979.45</v>
      </c>
      <c r="L60" s="29">
        <v>0</v>
      </c>
      <c r="M60" s="29">
        <v>21979.45</v>
      </c>
      <c r="N60" s="17">
        <f t="shared" si="4"/>
        <v>0.33006905193326491</v>
      </c>
      <c r="O60" s="29">
        <v>44611.01</v>
      </c>
      <c r="P60" s="18">
        <f t="shared" si="5"/>
        <v>-48409.539999999994</v>
      </c>
    </row>
    <row r="61" spans="1:16" x14ac:dyDescent="0.2">
      <c r="A61" s="27" t="s">
        <v>122</v>
      </c>
      <c r="B61" s="13" t="str">
        <f t="shared" si="10"/>
        <v>3</v>
      </c>
      <c r="C61" s="13" t="str">
        <f t="shared" si="11"/>
        <v>39</v>
      </c>
      <c r="D61" s="26" t="str">
        <f t="shared" si="2"/>
        <v>391</v>
      </c>
      <c r="E61" s="28" t="s">
        <v>123</v>
      </c>
      <c r="F61" s="29">
        <v>45000</v>
      </c>
      <c r="G61" s="29">
        <v>0</v>
      </c>
      <c r="H61" s="29">
        <v>45000</v>
      </c>
      <c r="I61" s="29">
        <v>25611.46</v>
      </c>
      <c r="J61" s="17">
        <f t="shared" si="3"/>
        <v>0.56914355555555551</v>
      </c>
      <c r="K61" s="29">
        <v>1202</v>
      </c>
      <c r="L61" s="29">
        <v>3440.74</v>
      </c>
      <c r="M61" s="29">
        <v>-2238.7399999999998</v>
      </c>
      <c r="N61" s="17">
        <f t="shared" si="4"/>
        <v>-8.7411650878161565E-2</v>
      </c>
      <c r="O61" s="29">
        <v>27850.2</v>
      </c>
      <c r="P61" s="18">
        <f t="shared" si="5"/>
        <v>-19388.54</v>
      </c>
    </row>
    <row r="62" spans="1:16" x14ac:dyDescent="0.2">
      <c r="A62" s="27" t="s">
        <v>298</v>
      </c>
      <c r="B62" s="13" t="str">
        <f t="shared" si="10"/>
        <v>3</v>
      </c>
      <c r="C62" s="13" t="str">
        <f t="shared" si="11"/>
        <v>39</v>
      </c>
      <c r="D62" s="26" t="str">
        <f t="shared" si="2"/>
        <v>391</v>
      </c>
      <c r="E62" s="28" t="s">
        <v>299</v>
      </c>
      <c r="F62" s="29">
        <v>0</v>
      </c>
      <c r="G62" s="29">
        <v>0</v>
      </c>
      <c r="H62" s="29">
        <v>0</v>
      </c>
      <c r="I62" s="29">
        <v>-201.58</v>
      </c>
      <c r="J62" s="17" t="str">
        <f t="shared" si="3"/>
        <v xml:space="preserve"> </v>
      </c>
      <c r="K62" s="29">
        <v>0</v>
      </c>
      <c r="L62" s="29">
        <v>201.58</v>
      </c>
      <c r="M62" s="29">
        <v>-201.58</v>
      </c>
      <c r="N62" s="17">
        <f t="shared" si="4"/>
        <v>1</v>
      </c>
      <c r="O62" s="29">
        <v>0</v>
      </c>
      <c r="P62" s="18">
        <f t="shared" si="5"/>
        <v>-201.58</v>
      </c>
    </row>
    <row r="63" spans="1:16" x14ac:dyDescent="0.2">
      <c r="A63" s="27" t="s">
        <v>124</v>
      </c>
      <c r="B63" s="13" t="str">
        <f t="shared" si="10"/>
        <v>3</v>
      </c>
      <c r="C63" s="13" t="str">
        <f t="shared" si="11"/>
        <v>39</v>
      </c>
      <c r="D63" s="26" t="str">
        <f t="shared" si="2"/>
        <v>391</v>
      </c>
      <c r="E63" s="28" t="s">
        <v>125</v>
      </c>
      <c r="F63" s="29">
        <v>100000</v>
      </c>
      <c r="G63" s="29">
        <v>0</v>
      </c>
      <c r="H63" s="29">
        <v>100000</v>
      </c>
      <c r="I63" s="29">
        <v>130306.11</v>
      </c>
      <c r="J63" s="17">
        <f t="shared" si="3"/>
        <v>1.3030611000000001</v>
      </c>
      <c r="K63" s="29">
        <v>67128.86</v>
      </c>
      <c r="L63" s="29">
        <v>16.350000000000001</v>
      </c>
      <c r="M63" s="29">
        <v>67112.509999999995</v>
      </c>
      <c r="N63" s="17">
        <f t="shared" si="4"/>
        <v>0.51503732250160794</v>
      </c>
      <c r="O63" s="29">
        <v>63193.599999999999</v>
      </c>
      <c r="P63" s="18">
        <f t="shared" si="5"/>
        <v>30306.11</v>
      </c>
    </row>
    <row r="64" spans="1:16" x14ac:dyDescent="0.2">
      <c r="A64" s="27" t="s">
        <v>126</v>
      </c>
      <c r="B64" s="13" t="str">
        <f t="shared" si="10"/>
        <v>3</v>
      </c>
      <c r="C64" s="13" t="str">
        <f t="shared" si="11"/>
        <v>39</v>
      </c>
      <c r="D64" s="26" t="str">
        <f t="shared" si="2"/>
        <v>391</v>
      </c>
      <c r="E64" s="28" t="s">
        <v>127</v>
      </c>
      <c r="F64" s="29">
        <v>5000000</v>
      </c>
      <c r="G64" s="29">
        <v>0</v>
      </c>
      <c r="H64" s="29">
        <v>5000000</v>
      </c>
      <c r="I64" s="29">
        <v>1462077.31</v>
      </c>
      <c r="J64" s="17">
        <f t="shared" si="3"/>
        <v>0.29241546200000001</v>
      </c>
      <c r="K64" s="29">
        <v>1052144</v>
      </c>
      <c r="L64" s="29">
        <v>15651.69</v>
      </c>
      <c r="M64" s="29">
        <v>1036492.31</v>
      </c>
      <c r="N64" s="17">
        <f t="shared" si="4"/>
        <v>0.70891758110930536</v>
      </c>
      <c r="O64" s="29">
        <v>425585</v>
      </c>
      <c r="P64" s="18">
        <f t="shared" si="5"/>
        <v>-3537922.69</v>
      </c>
    </row>
    <row r="65" spans="1:16" x14ac:dyDescent="0.2">
      <c r="A65" s="27" t="s">
        <v>128</v>
      </c>
      <c r="B65" s="13" t="str">
        <f t="shared" si="10"/>
        <v>3</v>
      </c>
      <c r="C65" s="13" t="str">
        <f t="shared" si="11"/>
        <v>39</v>
      </c>
      <c r="D65" s="26" t="str">
        <f t="shared" si="2"/>
        <v>392</v>
      </c>
      <c r="E65" s="28" t="s">
        <v>129</v>
      </c>
      <c r="F65" s="29">
        <v>25000</v>
      </c>
      <c r="G65" s="29">
        <v>0</v>
      </c>
      <c r="H65" s="29">
        <v>25000</v>
      </c>
      <c r="I65" s="29">
        <v>3785.25</v>
      </c>
      <c r="J65" s="17">
        <f t="shared" si="3"/>
        <v>0.15140999999999999</v>
      </c>
      <c r="K65" s="29">
        <v>3786.05</v>
      </c>
      <c r="L65" s="29">
        <v>0.8</v>
      </c>
      <c r="M65" s="29">
        <v>3785.25</v>
      </c>
      <c r="N65" s="17">
        <f t="shared" si="4"/>
        <v>1</v>
      </c>
      <c r="O65" s="29">
        <v>0</v>
      </c>
      <c r="P65" s="18">
        <f t="shared" si="5"/>
        <v>-21214.75</v>
      </c>
    </row>
    <row r="66" spans="1:16" x14ac:dyDescent="0.2">
      <c r="A66" s="27" t="s">
        <v>130</v>
      </c>
      <c r="B66" s="13" t="str">
        <f t="shared" si="10"/>
        <v>3</v>
      </c>
      <c r="C66" s="13" t="str">
        <f t="shared" si="11"/>
        <v>39</v>
      </c>
      <c r="D66" s="26" t="str">
        <f t="shared" si="2"/>
        <v>392</v>
      </c>
      <c r="E66" s="28" t="s">
        <v>131</v>
      </c>
      <c r="F66" s="29">
        <v>185000</v>
      </c>
      <c r="G66" s="29">
        <v>0</v>
      </c>
      <c r="H66" s="29">
        <v>185000</v>
      </c>
      <c r="I66" s="29">
        <v>23258.39</v>
      </c>
      <c r="J66" s="17">
        <f t="shared" si="3"/>
        <v>0.12572102702702703</v>
      </c>
      <c r="K66" s="29">
        <v>23777.3</v>
      </c>
      <c r="L66" s="29">
        <v>518.91</v>
      </c>
      <c r="M66" s="29">
        <v>23258.39</v>
      </c>
      <c r="N66" s="17">
        <f t="shared" si="4"/>
        <v>1</v>
      </c>
      <c r="O66" s="29">
        <v>0</v>
      </c>
      <c r="P66" s="18">
        <f t="shared" si="5"/>
        <v>-161741.60999999999</v>
      </c>
    </row>
    <row r="67" spans="1:16" x14ac:dyDescent="0.2">
      <c r="A67" s="27" t="s">
        <v>132</v>
      </c>
      <c r="B67" s="13" t="str">
        <f t="shared" si="10"/>
        <v>3</v>
      </c>
      <c r="C67" s="13" t="str">
        <f t="shared" si="11"/>
        <v>39</v>
      </c>
      <c r="D67" s="26" t="str">
        <f t="shared" si="2"/>
        <v>392</v>
      </c>
      <c r="E67" s="28" t="s">
        <v>133</v>
      </c>
      <c r="F67" s="29">
        <v>600000</v>
      </c>
      <c r="G67" s="29">
        <v>0</v>
      </c>
      <c r="H67" s="29">
        <v>600000</v>
      </c>
      <c r="I67" s="29">
        <v>302023.27</v>
      </c>
      <c r="J67" s="17">
        <f t="shared" si="3"/>
        <v>0.5033721166666667</v>
      </c>
      <c r="K67" s="29">
        <v>316531.28999999998</v>
      </c>
      <c r="L67" s="29">
        <v>14508.02</v>
      </c>
      <c r="M67" s="29">
        <v>302023.27</v>
      </c>
      <c r="N67" s="17">
        <f t="shared" si="4"/>
        <v>1</v>
      </c>
      <c r="O67" s="29">
        <v>0</v>
      </c>
      <c r="P67" s="18">
        <f t="shared" si="5"/>
        <v>-297976.73</v>
      </c>
    </row>
    <row r="68" spans="1:16" x14ac:dyDescent="0.2">
      <c r="A68" s="27" t="s">
        <v>134</v>
      </c>
      <c r="B68" s="13" t="str">
        <f t="shared" si="10"/>
        <v>3</v>
      </c>
      <c r="C68" s="13" t="str">
        <f t="shared" si="11"/>
        <v>39</v>
      </c>
      <c r="D68" s="26" t="str">
        <f t="shared" si="2"/>
        <v>393</v>
      </c>
      <c r="E68" s="28" t="s">
        <v>135</v>
      </c>
      <c r="F68" s="29">
        <v>300000</v>
      </c>
      <c r="G68" s="29">
        <v>0</v>
      </c>
      <c r="H68" s="29">
        <v>300000</v>
      </c>
      <c r="I68" s="29">
        <v>153442.25</v>
      </c>
      <c r="J68" s="17">
        <f t="shared" si="3"/>
        <v>0.51147416666666667</v>
      </c>
      <c r="K68" s="29">
        <v>154707.53</v>
      </c>
      <c r="L68" s="29">
        <v>2625.88</v>
      </c>
      <c r="M68" s="29">
        <v>152081.65</v>
      </c>
      <c r="N68" s="17">
        <f t="shared" si="4"/>
        <v>0.99113282032816907</v>
      </c>
      <c r="O68" s="29">
        <v>1360.6</v>
      </c>
      <c r="P68" s="18">
        <f t="shared" si="5"/>
        <v>-146557.75</v>
      </c>
    </row>
    <row r="69" spans="1:16" x14ac:dyDescent="0.2">
      <c r="A69" s="27" t="s">
        <v>136</v>
      </c>
      <c r="B69" s="13" t="str">
        <f t="shared" si="10"/>
        <v>3</v>
      </c>
      <c r="C69" s="13" t="str">
        <f t="shared" si="11"/>
        <v>39</v>
      </c>
      <c r="D69" s="26" t="str">
        <f t="shared" si="2"/>
        <v>396</v>
      </c>
      <c r="E69" s="28" t="s">
        <v>137</v>
      </c>
      <c r="F69" s="29">
        <v>805100</v>
      </c>
      <c r="G69" s="29">
        <v>0</v>
      </c>
      <c r="H69" s="29">
        <v>805100</v>
      </c>
      <c r="I69" s="29">
        <v>11154.65</v>
      </c>
      <c r="J69" s="17">
        <f t="shared" si="3"/>
        <v>1.3854986958141845E-2</v>
      </c>
      <c r="K69" s="29">
        <v>11154.65</v>
      </c>
      <c r="L69" s="29">
        <v>0</v>
      </c>
      <c r="M69" s="29">
        <v>11154.65</v>
      </c>
      <c r="N69" s="17">
        <f t="shared" si="4"/>
        <v>1</v>
      </c>
      <c r="O69" s="29">
        <v>0</v>
      </c>
      <c r="P69" s="18">
        <f t="shared" si="5"/>
        <v>-793945.35</v>
      </c>
    </row>
    <row r="70" spans="1:16" x14ac:dyDescent="0.2">
      <c r="A70" s="27" t="s">
        <v>300</v>
      </c>
      <c r="B70" s="13" t="str">
        <f t="shared" si="10"/>
        <v>3</v>
      </c>
      <c r="C70" s="13" t="str">
        <f t="shared" si="11"/>
        <v>39</v>
      </c>
      <c r="D70" s="26" t="str">
        <f t="shared" si="2"/>
        <v>397</v>
      </c>
      <c r="E70" s="28" t="s">
        <v>301</v>
      </c>
      <c r="F70" s="29">
        <v>0</v>
      </c>
      <c r="G70" s="29">
        <v>0</v>
      </c>
      <c r="H70" s="29">
        <v>0</v>
      </c>
      <c r="I70" s="29">
        <v>84492.13</v>
      </c>
      <c r="J70" s="17" t="str">
        <f t="shared" si="3"/>
        <v xml:space="preserve"> </v>
      </c>
      <c r="K70" s="29">
        <v>84492.13</v>
      </c>
      <c r="L70" s="29">
        <v>0</v>
      </c>
      <c r="M70" s="29">
        <v>84492.13</v>
      </c>
      <c r="N70" s="17">
        <f t="shared" si="4"/>
        <v>1</v>
      </c>
      <c r="O70" s="29">
        <v>0</v>
      </c>
      <c r="P70" s="18">
        <f t="shared" si="5"/>
        <v>84492.13</v>
      </c>
    </row>
    <row r="71" spans="1:16" x14ac:dyDescent="0.2">
      <c r="A71" s="27" t="s">
        <v>332</v>
      </c>
      <c r="B71" s="13" t="str">
        <f t="shared" si="10"/>
        <v>3</v>
      </c>
      <c r="C71" s="13" t="str">
        <f t="shared" si="11"/>
        <v>39</v>
      </c>
      <c r="D71" s="26" t="str">
        <f t="shared" ref="D71:D134" si="14">LEFT(A71,3)</f>
        <v>399</v>
      </c>
      <c r="E71" s="28" t="s">
        <v>333</v>
      </c>
      <c r="F71" s="29">
        <v>0</v>
      </c>
      <c r="G71" s="29">
        <v>0</v>
      </c>
      <c r="H71" s="29">
        <v>0</v>
      </c>
      <c r="I71" s="29">
        <v>18427.07</v>
      </c>
      <c r="J71" s="17" t="str">
        <f t="shared" ref="J71:J134" si="15">IF(H71=0," ",I71/H71)</f>
        <v xml:space="preserve"> </v>
      </c>
      <c r="K71" s="29">
        <v>15217.07</v>
      </c>
      <c r="L71" s="29">
        <v>0</v>
      </c>
      <c r="M71" s="29">
        <v>15217.07</v>
      </c>
      <c r="N71" s="17">
        <f t="shared" ref="N71:N140" si="16">IF(I71=0," ",M71/I71)</f>
        <v>0.82579976089524809</v>
      </c>
      <c r="O71" s="29">
        <v>3210</v>
      </c>
      <c r="P71" s="18">
        <f t="shared" ref="P71:P140" si="17">I71-H71</f>
        <v>18427.07</v>
      </c>
    </row>
    <row r="72" spans="1:16" x14ac:dyDescent="0.2">
      <c r="A72" s="27" t="s">
        <v>138</v>
      </c>
      <c r="B72" s="13" t="str">
        <f t="shared" si="10"/>
        <v>3</v>
      </c>
      <c r="C72" s="13" t="str">
        <f t="shared" si="11"/>
        <v>39</v>
      </c>
      <c r="D72" s="26" t="str">
        <f t="shared" si="14"/>
        <v>399</v>
      </c>
      <c r="E72" s="28" t="s">
        <v>139</v>
      </c>
      <c r="F72" s="29">
        <v>150000</v>
      </c>
      <c r="G72" s="29">
        <v>0</v>
      </c>
      <c r="H72" s="29">
        <v>150000</v>
      </c>
      <c r="I72" s="29">
        <v>168762.06</v>
      </c>
      <c r="J72" s="17">
        <f t="shared" si="15"/>
        <v>1.1250804000000001</v>
      </c>
      <c r="K72" s="29">
        <v>168762.06</v>
      </c>
      <c r="L72" s="29">
        <v>0</v>
      </c>
      <c r="M72" s="29">
        <v>168762.06</v>
      </c>
      <c r="N72" s="17">
        <f t="shared" si="16"/>
        <v>1</v>
      </c>
      <c r="O72" s="29">
        <v>0</v>
      </c>
      <c r="P72" s="18">
        <f t="shared" si="17"/>
        <v>18762.059999999998</v>
      </c>
    </row>
    <row r="73" spans="1:16" x14ac:dyDescent="0.2">
      <c r="A73" s="27" t="s">
        <v>140</v>
      </c>
      <c r="B73" s="13" t="str">
        <f t="shared" si="10"/>
        <v>3</v>
      </c>
      <c r="C73" s="13" t="str">
        <f t="shared" si="11"/>
        <v>39</v>
      </c>
      <c r="D73" s="26" t="str">
        <f t="shared" si="14"/>
        <v>399</v>
      </c>
      <c r="E73" s="28" t="s">
        <v>141</v>
      </c>
      <c r="F73" s="29">
        <v>10000</v>
      </c>
      <c r="G73" s="29">
        <v>0</v>
      </c>
      <c r="H73" s="29">
        <v>10000</v>
      </c>
      <c r="I73" s="29">
        <v>0</v>
      </c>
      <c r="J73" s="17">
        <f t="shared" si="15"/>
        <v>0</v>
      </c>
      <c r="K73" s="29">
        <v>0</v>
      </c>
      <c r="L73" s="29">
        <v>0</v>
      </c>
      <c r="M73" s="29">
        <v>0</v>
      </c>
      <c r="N73" s="17" t="str">
        <f t="shared" si="16"/>
        <v xml:space="preserve"> </v>
      </c>
      <c r="O73" s="29">
        <v>0</v>
      </c>
      <c r="P73" s="18">
        <f t="shared" si="17"/>
        <v>-10000</v>
      </c>
    </row>
    <row r="74" spans="1:16" x14ac:dyDescent="0.2">
      <c r="A74" s="27" t="s">
        <v>142</v>
      </c>
      <c r="B74" s="13" t="str">
        <f t="shared" si="10"/>
        <v>3</v>
      </c>
      <c r="C74" s="13" t="str">
        <f t="shared" si="11"/>
        <v>39</v>
      </c>
      <c r="D74" s="26" t="str">
        <f t="shared" si="14"/>
        <v>399</v>
      </c>
      <c r="E74" s="28" t="s">
        <v>229</v>
      </c>
      <c r="F74" s="29">
        <v>0</v>
      </c>
      <c r="G74" s="29">
        <v>0</v>
      </c>
      <c r="H74" s="29">
        <v>0</v>
      </c>
      <c r="I74" s="29">
        <v>3146.01</v>
      </c>
      <c r="J74" s="17" t="str">
        <f t="shared" si="15"/>
        <v xml:space="preserve"> </v>
      </c>
      <c r="K74" s="29">
        <v>3146.01</v>
      </c>
      <c r="L74" s="29">
        <v>0</v>
      </c>
      <c r="M74" s="29">
        <v>3146.01</v>
      </c>
      <c r="N74" s="17">
        <f t="shared" si="16"/>
        <v>1</v>
      </c>
      <c r="O74" s="29">
        <v>0</v>
      </c>
      <c r="P74" s="18">
        <f t="shared" si="17"/>
        <v>3146.01</v>
      </c>
    </row>
    <row r="75" spans="1:16" x14ac:dyDescent="0.2">
      <c r="A75" s="27" t="s">
        <v>143</v>
      </c>
      <c r="B75" s="13" t="str">
        <f t="shared" si="10"/>
        <v>3</v>
      </c>
      <c r="C75" s="13" t="str">
        <f t="shared" si="11"/>
        <v>39</v>
      </c>
      <c r="D75" s="26" t="str">
        <f t="shared" si="14"/>
        <v>399</v>
      </c>
      <c r="E75" s="28" t="s">
        <v>230</v>
      </c>
      <c r="F75" s="29">
        <v>11000</v>
      </c>
      <c r="G75" s="29">
        <v>0</v>
      </c>
      <c r="H75" s="29">
        <v>11000</v>
      </c>
      <c r="I75" s="29">
        <v>4841.62</v>
      </c>
      <c r="J75" s="17">
        <f t="shared" si="15"/>
        <v>0.44014727272727272</v>
      </c>
      <c r="K75" s="29">
        <v>3976.78</v>
      </c>
      <c r="L75" s="29">
        <v>0</v>
      </c>
      <c r="M75" s="29">
        <v>3976.78</v>
      </c>
      <c r="N75" s="17">
        <f t="shared" si="16"/>
        <v>0.82137383768242866</v>
      </c>
      <c r="O75" s="29">
        <v>864.84</v>
      </c>
      <c r="P75" s="18">
        <f t="shared" si="17"/>
        <v>-6158.38</v>
      </c>
    </row>
    <row r="76" spans="1:16" x14ac:dyDescent="0.2">
      <c r="A76" s="27" t="s">
        <v>144</v>
      </c>
      <c r="B76" s="13" t="str">
        <f t="shared" si="10"/>
        <v>3</v>
      </c>
      <c r="C76" s="13" t="str">
        <f t="shared" si="11"/>
        <v>39</v>
      </c>
      <c r="D76" s="26" t="str">
        <f t="shared" si="14"/>
        <v>399</v>
      </c>
      <c r="E76" s="28" t="s">
        <v>145</v>
      </c>
      <c r="F76" s="29">
        <v>3600</v>
      </c>
      <c r="G76" s="29">
        <v>0</v>
      </c>
      <c r="H76" s="29">
        <v>3600</v>
      </c>
      <c r="I76" s="29">
        <v>0</v>
      </c>
      <c r="J76" s="17">
        <f t="shared" si="15"/>
        <v>0</v>
      </c>
      <c r="K76" s="29">
        <v>0</v>
      </c>
      <c r="L76" s="29">
        <v>0</v>
      </c>
      <c r="M76" s="29">
        <v>0</v>
      </c>
      <c r="N76" s="17" t="str">
        <f t="shared" si="16"/>
        <v xml:space="preserve"> </v>
      </c>
      <c r="O76" s="29">
        <v>0</v>
      </c>
      <c r="P76" s="18">
        <f t="shared" si="17"/>
        <v>-3600</v>
      </c>
    </row>
    <row r="77" spans="1:16" x14ac:dyDescent="0.2">
      <c r="A77" s="27" t="s">
        <v>366</v>
      </c>
      <c r="B77" s="13" t="str">
        <f t="shared" si="10"/>
        <v>3</v>
      </c>
      <c r="C77" s="13" t="str">
        <f t="shared" si="11"/>
        <v>39</v>
      </c>
      <c r="D77" s="26" t="str">
        <f t="shared" si="14"/>
        <v>399</v>
      </c>
      <c r="E77" s="28" t="s">
        <v>367</v>
      </c>
      <c r="F77" s="29">
        <v>0</v>
      </c>
      <c r="G77" s="29">
        <v>0</v>
      </c>
      <c r="H77" s="29">
        <v>0</v>
      </c>
      <c r="I77" s="29">
        <v>37.840000000000003</v>
      </c>
      <c r="J77" s="17" t="str">
        <f t="shared" si="15"/>
        <v xml:space="preserve"> </v>
      </c>
      <c r="K77" s="29">
        <v>37.840000000000003</v>
      </c>
      <c r="L77" s="29">
        <v>0</v>
      </c>
      <c r="M77" s="29">
        <v>37.840000000000003</v>
      </c>
      <c r="N77" s="17">
        <f t="shared" si="16"/>
        <v>1</v>
      </c>
      <c r="O77" s="29">
        <v>0</v>
      </c>
      <c r="P77" s="18">
        <f t="shared" si="17"/>
        <v>37.840000000000003</v>
      </c>
    </row>
    <row r="78" spans="1:16" x14ac:dyDescent="0.2">
      <c r="A78" s="27" t="s">
        <v>146</v>
      </c>
      <c r="B78" s="13" t="str">
        <f t="shared" si="10"/>
        <v>4</v>
      </c>
      <c r="C78" s="13" t="str">
        <f t="shared" si="11"/>
        <v>42</v>
      </c>
      <c r="D78" s="26" t="str">
        <f t="shared" si="14"/>
        <v>420</v>
      </c>
      <c r="E78" s="28" t="s">
        <v>147</v>
      </c>
      <c r="F78" s="29">
        <v>86647710</v>
      </c>
      <c r="G78" s="29">
        <v>0</v>
      </c>
      <c r="H78" s="29">
        <v>86647710</v>
      </c>
      <c r="I78" s="29">
        <v>35696958.299999997</v>
      </c>
      <c r="J78" s="17">
        <f t="shared" si="15"/>
        <v>0.41197809266973123</v>
      </c>
      <c r="K78" s="29">
        <v>36103211.25</v>
      </c>
      <c r="L78" s="29">
        <v>406252.95</v>
      </c>
      <c r="M78" s="29">
        <v>35696958.299999997</v>
      </c>
      <c r="N78" s="17">
        <f t="shared" si="16"/>
        <v>1</v>
      </c>
      <c r="O78" s="29">
        <v>0</v>
      </c>
      <c r="P78" s="18">
        <f t="shared" si="17"/>
        <v>-50950751.700000003</v>
      </c>
    </row>
    <row r="79" spans="1:16" x14ac:dyDescent="0.2">
      <c r="A79" s="27" t="s">
        <v>231</v>
      </c>
      <c r="B79" s="13" t="str">
        <f t="shared" si="10"/>
        <v>4</v>
      </c>
      <c r="C79" s="13" t="str">
        <f t="shared" si="11"/>
        <v>42</v>
      </c>
      <c r="D79" s="26" t="str">
        <f t="shared" si="14"/>
        <v>420</v>
      </c>
      <c r="E79" s="28" t="s">
        <v>334</v>
      </c>
      <c r="F79" s="29">
        <v>2309360</v>
      </c>
      <c r="G79" s="29">
        <v>0</v>
      </c>
      <c r="H79" s="29">
        <v>2309360</v>
      </c>
      <c r="I79" s="29">
        <v>0</v>
      </c>
      <c r="J79" s="17">
        <f t="shared" si="15"/>
        <v>0</v>
      </c>
      <c r="K79" s="29">
        <v>0</v>
      </c>
      <c r="L79" s="29">
        <v>0</v>
      </c>
      <c r="M79" s="29">
        <v>0</v>
      </c>
      <c r="N79" s="17" t="str">
        <f t="shared" si="16"/>
        <v xml:space="preserve"> </v>
      </c>
      <c r="O79" s="29">
        <v>0</v>
      </c>
      <c r="P79" s="18">
        <f t="shared" si="17"/>
        <v>-2309360</v>
      </c>
    </row>
    <row r="80" spans="1:16" x14ac:dyDescent="0.2">
      <c r="A80" s="27" t="s">
        <v>232</v>
      </c>
      <c r="B80" s="13" t="str">
        <f t="shared" si="10"/>
        <v>4</v>
      </c>
      <c r="C80" s="13" t="str">
        <f t="shared" si="11"/>
        <v>42</v>
      </c>
      <c r="D80" s="26" t="str">
        <f t="shared" si="14"/>
        <v>420</v>
      </c>
      <c r="E80" s="28" t="s">
        <v>233</v>
      </c>
      <c r="F80" s="29">
        <v>0</v>
      </c>
      <c r="G80" s="29">
        <v>0</v>
      </c>
      <c r="H80" s="29">
        <v>0</v>
      </c>
      <c r="I80" s="29">
        <v>20248.89</v>
      </c>
      <c r="J80" s="17" t="str">
        <f t="shared" si="15"/>
        <v xml:space="preserve"> </v>
      </c>
      <c r="K80" s="29">
        <v>20248.89</v>
      </c>
      <c r="L80" s="29">
        <v>0</v>
      </c>
      <c r="M80" s="29">
        <v>20248.89</v>
      </c>
      <c r="N80" s="17">
        <f t="shared" si="16"/>
        <v>1</v>
      </c>
      <c r="O80" s="29">
        <v>0</v>
      </c>
      <c r="P80" s="18">
        <f t="shared" si="17"/>
        <v>20248.89</v>
      </c>
    </row>
    <row r="81" spans="1:16" x14ac:dyDescent="0.2">
      <c r="A81" s="27" t="s">
        <v>148</v>
      </c>
      <c r="B81" s="13" t="str">
        <f t="shared" si="10"/>
        <v>4</v>
      </c>
      <c r="C81" s="13" t="str">
        <f t="shared" si="11"/>
        <v>42</v>
      </c>
      <c r="D81" s="26" t="str">
        <f t="shared" si="14"/>
        <v>420</v>
      </c>
      <c r="E81" s="28" t="s">
        <v>149</v>
      </c>
      <c r="F81" s="29">
        <v>1500000</v>
      </c>
      <c r="G81" s="29">
        <v>0</v>
      </c>
      <c r="H81" s="29">
        <v>1500000</v>
      </c>
      <c r="I81" s="29">
        <v>0</v>
      </c>
      <c r="J81" s="17">
        <f t="shared" si="15"/>
        <v>0</v>
      </c>
      <c r="K81" s="29">
        <v>0</v>
      </c>
      <c r="L81" s="29">
        <v>0</v>
      </c>
      <c r="M81" s="29">
        <v>0</v>
      </c>
      <c r="N81" s="17" t="str">
        <f t="shared" si="16"/>
        <v xml:space="preserve"> </v>
      </c>
      <c r="O81" s="29">
        <v>0</v>
      </c>
      <c r="P81" s="18">
        <f t="shared" si="17"/>
        <v>-1500000</v>
      </c>
    </row>
    <row r="82" spans="1:16" x14ac:dyDescent="0.2">
      <c r="A82" s="27" t="s">
        <v>150</v>
      </c>
      <c r="B82" s="13" t="str">
        <f t="shared" si="10"/>
        <v>4</v>
      </c>
      <c r="C82" s="13" t="str">
        <f t="shared" si="11"/>
        <v>42</v>
      </c>
      <c r="D82" s="26" t="str">
        <f t="shared" si="14"/>
        <v>420</v>
      </c>
      <c r="E82" s="28" t="s">
        <v>234</v>
      </c>
      <c r="F82" s="29">
        <v>0</v>
      </c>
      <c r="G82" s="29">
        <v>79500</v>
      </c>
      <c r="H82" s="29">
        <v>79500</v>
      </c>
      <c r="I82" s="29">
        <v>79500</v>
      </c>
      <c r="J82" s="17">
        <f t="shared" si="15"/>
        <v>1</v>
      </c>
      <c r="K82" s="29">
        <v>79500</v>
      </c>
      <c r="L82" s="29">
        <v>0</v>
      </c>
      <c r="M82" s="29">
        <v>79500</v>
      </c>
      <c r="N82" s="17">
        <f t="shared" si="16"/>
        <v>1</v>
      </c>
      <c r="O82" s="29">
        <v>0</v>
      </c>
      <c r="P82" s="18">
        <f t="shared" si="17"/>
        <v>0</v>
      </c>
    </row>
    <row r="83" spans="1:16" x14ac:dyDescent="0.2">
      <c r="A83" s="27" t="s">
        <v>151</v>
      </c>
      <c r="B83" s="13" t="str">
        <f t="shared" si="10"/>
        <v>4</v>
      </c>
      <c r="C83" s="13" t="str">
        <f t="shared" si="11"/>
        <v>42</v>
      </c>
      <c r="D83" s="26" t="str">
        <f t="shared" si="14"/>
        <v>420</v>
      </c>
      <c r="E83" s="28" t="s">
        <v>152</v>
      </c>
      <c r="F83" s="29">
        <v>30000</v>
      </c>
      <c r="G83" s="29">
        <v>0</v>
      </c>
      <c r="H83" s="29">
        <v>30000</v>
      </c>
      <c r="I83" s="29">
        <v>0</v>
      </c>
      <c r="J83" s="17">
        <f t="shared" si="15"/>
        <v>0</v>
      </c>
      <c r="K83" s="29">
        <v>0</v>
      </c>
      <c r="L83" s="29">
        <v>0</v>
      </c>
      <c r="M83" s="29">
        <v>0</v>
      </c>
      <c r="N83" s="17" t="str">
        <f t="shared" si="16"/>
        <v xml:space="preserve"> </v>
      </c>
      <c r="O83" s="29">
        <v>0</v>
      </c>
      <c r="P83" s="18">
        <f t="shared" si="17"/>
        <v>-30000</v>
      </c>
    </row>
    <row r="84" spans="1:16" x14ac:dyDescent="0.2">
      <c r="A84" s="27" t="s">
        <v>335</v>
      </c>
      <c r="B84" s="13" t="str">
        <f t="shared" si="10"/>
        <v>4</v>
      </c>
      <c r="C84" s="13" t="str">
        <f t="shared" si="11"/>
        <v>42</v>
      </c>
      <c r="D84" s="26" t="str">
        <f t="shared" si="14"/>
        <v>420</v>
      </c>
      <c r="E84" s="28" t="s">
        <v>336</v>
      </c>
      <c r="F84" s="29">
        <v>0</v>
      </c>
      <c r="G84" s="29">
        <v>0</v>
      </c>
      <c r="H84" s="29">
        <v>0</v>
      </c>
      <c r="I84" s="29">
        <v>25000</v>
      </c>
      <c r="J84" s="17" t="str">
        <f t="shared" si="15"/>
        <v xml:space="preserve"> </v>
      </c>
      <c r="K84" s="29">
        <v>25000</v>
      </c>
      <c r="L84" s="29">
        <v>0</v>
      </c>
      <c r="M84" s="29">
        <v>25000</v>
      </c>
      <c r="N84" s="17">
        <f t="shared" si="16"/>
        <v>1</v>
      </c>
      <c r="O84" s="29">
        <v>0</v>
      </c>
      <c r="P84" s="18">
        <f t="shared" si="17"/>
        <v>25000</v>
      </c>
    </row>
    <row r="85" spans="1:16" x14ac:dyDescent="0.2">
      <c r="A85" s="27" t="s">
        <v>337</v>
      </c>
      <c r="B85" s="13" t="str">
        <f t="shared" si="10"/>
        <v>4</v>
      </c>
      <c r="C85" s="13" t="str">
        <f t="shared" si="11"/>
        <v>42</v>
      </c>
      <c r="D85" s="26" t="str">
        <f t="shared" si="14"/>
        <v>420</v>
      </c>
      <c r="E85" s="28" t="s">
        <v>338</v>
      </c>
      <c r="F85" s="29">
        <v>0</v>
      </c>
      <c r="G85" s="29">
        <v>452440</v>
      </c>
      <c r="H85" s="29">
        <v>452440</v>
      </c>
      <c r="I85" s="29">
        <v>0</v>
      </c>
      <c r="J85" s="17">
        <f t="shared" si="15"/>
        <v>0</v>
      </c>
      <c r="K85" s="29">
        <v>0</v>
      </c>
      <c r="L85" s="29">
        <v>0</v>
      </c>
      <c r="M85" s="29">
        <v>0</v>
      </c>
      <c r="N85" s="17" t="str">
        <f t="shared" si="16"/>
        <v xml:space="preserve"> </v>
      </c>
      <c r="O85" s="29">
        <v>0</v>
      </c>
      <c r="P85" s="18">
        <f t="shared" si="17"/>
        <v>-452440</v>
      </c>
    </row>
    <row r="86" spans="1:16" x14ac:dyDescent="0.2">
      <c r="A86" s="27" t="s">
        <v>339</v>
      </c>
      <c r="B86" s="13" t="str">
        <f t="shared" si="10"/>
        <v>4</v>
      </c>
      <c r="C86" s="13" t="str">
        <f t="shared" si="11"/>
        <v>42</v>
      </c>
      <c r="D86" s="26" t="str">
        <f t="shared" si="14"/>
        <v>420</v>
      </c>
      <c r="E86" s="28" t="s">
        <v>272</v>
      </c>
      <c r="F86" s="29">
        <v>0</v>
      </c>
      <c r="G86" s="29">
        <v>102100</v>
      </c>
      <c r="H86" s="29">
        <v>102100</v>
      </c>
      <c r="I86" s="29">
        <v>0</v>
      </c>
      <c r="J86" s="17">
        <f t="shared" si="15"/>
        <v>0</v>
      </c>
      <c r="K86" s="29">
        <v>0</v>
      </c>
      <c r="L86" s="29">
        <v>0</v>
      </c>
      <c r="M86" s="29">
        <v>0</v>
      </c>
      <c r="N86" s="17" t="str">
        <f t="shared" si="16"/>
        <v xml:space="preserve"> </v>
      </c>
      <c r="O86" s="29">
        <v>0</v>
      </c>
      <c r="P86" s="18">
        <f t="shared" si="17"/>
        <v>-102100</v>
      </c>
    </row>
    <row r="87" spans="1:16" x14ac:dyDescent="0.2">
      <c r="A87" s="27" t="s">
        <v>235</v>
      </c>
      <c r="B87" s="13" t="str">
        <f t="shared" si="10"/>
        <v>4</v>
      </c>
      <c r="C87" s="13" t="str">
        <f t="shared" si="11"/>
        <v>42</v>
      </c>
      <c r="D87" s="26" t="str">
        <f t="shared" si="14"/>
        <v>423</v>
      </c>
      <c r="E87" s="28" t="s">
        <v>236</v>
      </c>
      <c r="F87" s="29">
        <v>461000</v>
      </c>
      <c r="G87" s="29">
        <v>0</v>
      </c>
      <c r="H87" s="29">
        <v>461000</v>
      </c>
      <c r="I87" s="29">
        <v>0</v>
      </c>
      <c r="J87" s="17">
        <f t="shared" si="15"/>
        <v>0</v>
      </c>
      <c r="K87" s="29">
        <v>0</v>
      </c>
      <c r="L87" s="29">
        <v>0</v>
      </c>
      <c r="M87" s="29">
        <v>0</v>
      </c>
      <c r="N87" s="17" t="str">
        <f t="shared" si="16"/>
        <v xml:space="preserve"> </v>
      </c>
      <c r="O87" s="29">
        <v>0</v>
      </c>
      <c r="P87" s="18">
        <f t="shared" si="17"/>
        <v>-461000</v>
      </c>
    </row>
    <row r="88" spans="1:16" x14ac:dyDescent="0.2">
      <c r="A88" s="27" t="s">
        <v>237</v>
      </c>
      <c r="B88" s="13" t="str">
        <f t="shared" si="10"/>
        <v>4</v>
      </c>
      <c r="C88" s="13" t="str">
        <f t="shared" si="11"/>
        <v>45</v>
      </c>
      <c r="D88" s="26" t="str">
        <f t="shared" si="14"/>
        <v>450</v>
      </c>
      <c r="E88" s="28" t="s">
        <v>238</v>
      </c>
      <c r="F88" s="29">
        <v>597885</v>
      </c>
      <c r="G88" s="29">
        <v>0</v>
      </c>
      <c r="H88" s="29">
        <v>597885</v>
      </c>
      <c r="I88" s="29">
        <v>0</v>
      </c>
      <c r="J88" s="17">
        <f t="shared" si="15"/>
        <v>0</v>
      </c>
      <c r="K88" s="29">
        <v>0</v>
      </c>
      <c r="L88" s="29">
        <v>0</v>
      </c>
      <c r="M88" s="29">
        <v>0</v>
      </c>
      <c r="N88" s="17" t="str">
        <f t="shared" si="16"/>
        <v xml:space="preserve"> </v>
      </c>
      <c r="O88" s="29">
        <v>0</v>
      </c>
      <c r="P88" s="18">
        <f t="shared" si="17"/>
        <v>-597885</v>
      </c>
    </row>
    <row r="89" spans="1:16" x14ac:dyDescent="0.2">
      <c r="A89" s="27" t="s">
        <v>153</v>
      </c>
      <c r="B89" s="13" t="str">
        <f t="shared" si="10"/>
        <v>4</v>
      </c>
      <c r="C89" s="13" t="str">
        <f t="shared" si="11"/>
        <v>45</v>
      </c>
      <c r="D89" s="26" t="str">
        <f t="shared" si="14"/>
        <v>450</v>
      </c>
      <c r="E89" s="28" t="s">
        <v>154</v>
      </c>
      <c r="F89" s="29">
        <v>8305586</v>
      </c>
      <c r="G89" s="29">
        <v>0</v>
      </c>
      <c r="H89" s="29">
        <v>8305586</v>
      </c>
      <c r="I89" s="29">
        <v>6693123.2599999998</v>
      </c>
      <c r="J89" s="17">
        <f t="shared" si="15"/>
        <v>0.80585804060062705</v>
      </c>
      <c r="K89" s="29">
        <v>6693123.2599999998</v>
      </c>
      <c r="L89" s="29">
        <v>0</v>
      </c>
      <c r="M89" s="29">
        <v>6693123.2599999998</v>
      </c>
      <c r="N89" s="17">
        <f t="shared" si="16"/>
        <v>1</v>
      </c>
      <c r="O89" s="29">
        <v>0</v>
      </c>
      <c r="P89" s="18">
        <f t="shared" si="17"/>
        <v>-1612462.7400000002</v>
      </c>
    </row>
    <row r="90" spans="1:16" x14ac:dyDescent="0.2">
      <c r="A90" s="27" t="s">
        <v>302</v>
      </c>
      <c r="B90" s="13" t="str">
        <f t="shared" si="10"/>
        <v>4</v>
      </c>
      <c r="C90" s="13" t="str">
        <f t="shared" si="11"/>
        <v>45</v>
      </c>
      <c r="D90" s="26" t="str">
        <f t="shared" si="14"/>
        <v>450</v>
      </c>
      <c r="E90" s="28" t="s">
        <v>303</v>
      </c>
      <c r="F90" s="29">
        <v>0</v>
      </c>
      <c r="G90" s="29">
        <v>0</v>
      </c>
      <c r="H90" s="29">
        <v>0</v>
      </c>
      <c r="I90" s="29">
        <v>0</v>
      </c>
      <c r="J90" s="17" t="str">
        <f t="shared" si="15"/>
        <v xml:space="preserve"> </v>
      </c>
      <c r="K90" s="29">
        <v>0</v>
      </c>
      <c r="L90" s="29">
        <v>0</v>
      </c>
      <c r="M90" s="29">
        <v>0</v>
      </c>
      <c r="N90" s="17" t="str">
        <f t="shared" si="16"/>
        <v xml:space="preserve"> </v>
      </c>
      <c r="O90" s="29">
        <v>0</v>
      </c>
      <c r="P90" s="18">
        <f t="shared" si="17"/>
        <v>0</v>
      </c>
    </row>
    <row r="91" spans="1:16" x14ac:dyDescent="0.2">
      <c r="A91" s="27" t="s">
        <v>155</v>
      </c>
      <c r="B91" s="13" t="str">
        <f t="shared" si="10"/>
        <v>4</v>
      </c>
      <c r="C91" s="13" t="str">
        <f t="shared" si="11"/>
        <v>45</v>
      </c>
      <c r="D91" s="26" t="str">
        <f t="shared" si="14"/>
        <v>450</v>
      </c>
      <c r="E91" s="28" t="s">
        <v>156</v>
      </c>
      <c r="F91" s="29">
        <v>3012240</v>
      </c>
      <c r="G91" s="29">
        <v>0</v>
      </c>
      <c r="H91" s="29">
        <v>3012240</v>
      </c>
      <c r="I91" s="29">
        <v>1228937.25</v>
      </c>
      <c r="J91" s="17">
        <f t="shared" si="15"/>
        <v>0.40798118675802725</v>
      </c>
      <c r="K91" s="29">
        <v>1228937.25</v>
      </c>
      <c r="L91" s="29">
        <v>0</v>
      </c>
      <c r="M91" s="29">
        <v>1228937.25</v>
      </c>
      <c r="N91" s="17">
        <f t="shared" si="16"/>
        <v>1</v>
      </c>
      <c r="O91" s="29">
        <v>0</v>
      </c>
      <c r="P91" s="18">
        <f t="shared" si="17"/>
        <v>-1783302.75</v>
      </c>
    </row>
    <row r="92" spans="1:16" x14ac:dyDescent="0.2">
      <c r="A92" s="27" t="s">
        <v>157</v>
      </c>
      <c r="B92" s="13" t="str">
        <f t="shared" si="10"/>
        <v>4</v>
      </c>
      <c r="C92" s="13" t="str">
        <f t="shared" si="11"/>
        <v>45</v>
      </c>
      <c r="D92" s="26" t="str">
        <f t="shared" si="14"/>
        <v>450</v>
      </c>
      <c r="E92" s="28" t="s">
        <v>158</v>
      </c>
      <c r="F92" s="29">
        <v>790865</v>
      </c>
      <c r="G92" s="29">
        <v>0</v>
      </c>
      <c r="H92" s="29">
        <v>790865</v>
      </c>
      <c r="I92" s="29">
        <v>1168757.93</v>
      </c>
      <c r="J92" s="17">
        <f t="shared" si="15"/>
        <v>1.4778222958406302</v>
      </c>
      <c r="K92" s="29">
        <v>1168757.93</v>
      </c>
      <c r="L92" s="29">
        <v>0</v>
      </c>
      <c r="M92" s="29">
        <v>1168757.93</v>
      </c>
      <c r="N92" s="17">
        <f t="shared" si="16"/>
        <v>1</v>
      </c>
      <c r="O92" s="29">
        <v>0</v>
      </c>
      <c r="P92" s="18">
        <f t="shared" si="17"/>
        <v>377892.92999999993</v>
      </c>
    </row>
    <row r="93" spans="1:16" x14ac:dyDescent="0.2">
      <c r="A93" s="27" t="s">
        <v>159</v>
      </c>
      <c r="B93" s="13" t="str">
        <f t="shared" si="10"/>
        <v>4</v>
      </c>
      <c r="C93" s="13" t="str">
        <f t="shared" si="11"/>
        <v>45</v>
      </c>
      <c r="D93" s="26" t="str">
        <f t="shared" si="14"/>
        <v>450</v>
      </c>
      <c r="E93" s="28" t="s">
        <v>160</v>
      </c>
      <c r="F93" s="29">
        <v>34800</v>
      </c>
      <c r="G93" s="29">
        <v>0</v>
      </c>
      <c r="H93" s="29">
        <v>34800</v>
      </c>
      <c r="I93" s="29">
        <v>18000</v>
      </c>
      <c r="J93" s="17">
        <f t="shared" si="15"/>
        <v>0.51724137931034486</v>
      </c>
      <c r="K93" s="29">
        <v>18000</v>
      </c>
      <c r="L93" s="29">
        <v>0</v>
      </c>
      <c r="M93" s="29">
        <v>18000</v>
      </c>
      <c r="N93" s="17">
        <f t="shared" si="16"/>
        <v>1</v>
      </c>
      <c r="O93" s="29">
        <v>0</v>
      </c>
      <c r="P93" s="18">
        <f t="shared" si="17"/>
        <v>-16800</v>
      </c>
    </row>
    <row r="94" spans="1:16" x14ac:dyDescent="0.2">
      <c r="A94" s="27" t="s">
        <v>161</v>
      </c>
      <c r="B94" s="13" t="str">
        <f t="shared" si="10"/>
        <v>4</v>
      </c>
      <c r="C94" s="13" t="str">
        <f t="shared" si="11"/>
        <v>45</v>
      </c>
      <c r="D94" s="26" t="str">
        <f t="shared" si="14"/>
        <v>450</v>
      </c>
      <c r="E94" s="28" t="s">
        <v>162</v>
      </c>
      <c r="F94" s="29">
        <v>426660</v>
      </c>
      <c r="G94" s="29">
        <v>0</v>
      </c>
      <c r="H94" s="29">
        <v>426660</v>
      </c>
      <c r="I94" s="29">
        <v>437912.85</v>
      </c>
      <c r="J94" s="17">
        <f t="shared" si="15"/>
        <v>1.0263742792856139</v>
      </c>
      <c r="K94" s="29">
        <v>437912.85</v>
      </c>
      <c r="L94" s="29">
        <v>0</v>
      </c>
      <c r="M94" s="29">
        <v>437912.85</v>
      </c>
      <c r="N94" s="17">
        <f t="shared" si="16"/>
        <v>1</v>
      </c>
      <c r="O94" s="29">
        <v>0</v>
      </c>
      <c r="P94" s="18">
        <f t="shared" si="17"/>
        <v>11252.849999999977</v>
      </c>
    </row>
    <row r="95" spans="1:16" x14ac:dyDescent="0.2">
      <c r="A95" s="27" t="s">
        <v>163</v>
      </c>
      <c r="B95" s="13" t="str">
        <f t="shared" si="10"/>
        <v>4</v>
      </c>
      <c r="C95" s="13" t="str">
        <f t="shared" si="11"/>
        <v>45</v>
      </c>
      <c r="D95" s="26" t="str">
        <f t="shared" si="14"/>
        <v>450</v>
      </c>
      <c r="E95" s="28" t="s">
        <v>164</v>
      </c>
      <c r="F95" s="29">
        <v>1375</v>
      </c>
      <c r="G95" s="29">
        <v>0</v>
      </c>
      <c r="H95" s="29">
        <v>1375</v>
      </c>
      <c r="I95" s="29">
        <v>0</v>
      </c>
      <c r="J95" s="17">
        <f t="shared" si="15"/>
        <v>0</v>
      </c>
      <c r="K95" s="29">
        <v>0</v>
      </c>
      <c r="L95" s="29">
        <v>0</v>
      </c>
      <c r="M95" s="29">
        <v>0</v>
      </c>
      <c r="N95" s="17" t="str">
        <f t="shared" si="16"/>
        <v xml:space="preserve"> </v>
      </c>
      <c r="O95" s="29">
        <v>0</v>
      </c>
      <c r="P95" s="18">
        <f t="shared" si="17"/>
        <v>-1375</v>
      </c>
    </row>
    <row r="96" spans="1:16" x14ac:dyDescent="0.2">
      <c r="A96" s="27" t="s">
        <v>165</v>
      </c>
      <c r="B96" s="13" t="str">
        <f t="shared" si="10"/>
        <v>4</v>
      </c>
      <c r="C96" s="13" t="str">
        <f t="shared" si="11"/>
        <v>45</v>
      </c>
      <c r="D96" s="26" t="str">
        <f t="shared" si="14"/>
        <v>450</v>
      </c>
      <c r="E96" s="28" t="s">
        <v>166</v>
      </c>
      <c r="F96" s="29">
        <v>19500</v>
      </c>
      <c r="G96" s="29">
        <v>0</v>
      </c>
      <c r="H96" s="29">
        <v>19500</v>
      </c>
      <c r="I96" s="29">
        <v>0</v>
      </c>
      <c r="J96" s="17">
        <f t="shared" si="15"/>
        <v>0</v>
      </c>
      <c r="K96" s="29">
        <v>0</v>
      </c>
      <c r="L96" s="29">
        <v>0</v>
      </c>
      <c r="M96" s="29">
        <v>0</v>
      </c>
      <c r="N96" s="17" t="str">
        <f t="shared" si="16"/>
        <v xml:space="preserve"> </v>
      </c>
      <c r="O96" s="29">
        <v>0</v>
      </c>
      <c r="P96" s="18">
        <f t="shared" si="17"/>
        <v>-19500</v>
      </c>
    </row>
    <row r="97" spans="1:16" x14ac:dyDescent="0.2">
      <c r="A97" s="27" t="s">
        <v>167</v>
      </c>
      <c r="B97" s="13" t="str">
        <f t="shared" si="10"/>
        <v>4</v>
      </c>
      <c r="C97" s="13" t="str">
        <f t="shared" si="11"/>
        <v>45</v>
      </c>
      <c r="D97" s="26" t="str">
        <f t="shared" si="14"/>
        <v>450</v>
      </c>
      <c r="E97" s="28" t="s">
        <v>168</v>
      </c>
      <c r="F97" s="29">
        <v>88000</v>
      </c>
      <c r="G97" s="29">
        <v>0</v>
      </c>
      <c r="H97" s="29">
        <v>88000</v>
      </c>
      <c r="I97" s="29">
        <v>88000</v>
      </c>
      <c r="J97" s="17">
        <f t="shared" si="15"/>
        <v>1</v>
      </c>
      <c r="K97" s="29">
        <v>88000</v>
      </c>
      <c r="L97" s="29">
        <v>0</v>
      </c>
      <c r="M97" s="29">
        <v>88000</v>
      </c>
      <c r="N97" s="17">
        <f t="shared" si="16"/>
        <v>1</v>
      </c>
      <c r="O97" s="29">
        <v>0</v>
      </c>
      <c r="P97" s="18">
        <f t="shared" si="17"/>
        <v>0</v>
      </c>
    </row>
    <row r="98" spans="1:16" x14ac:dyDescent="0.2">
      <c r="A98" s="27" t="s">
        <v>169</v>
      </c>
      <c r="B98" s="13" t="str">
        <f t="shared" ref="B98:B115" si="18">LEFT(A98,1)</f>
        <v>4</v>
      </c>
      <c r="C98" s="13" t="str">
        <f t="shared" ref="C98:C115" si="19">LEFT(A98,2)</f>
        <v>45</v>
      </c>
      <c r="D98" s="26" t="str">
        <f t="shared" si="14"/>
        <v>450</v>
      </c>
      <c r="E98" s="28" t="s">
        <v>170</v>
      </c>
      <c r="F98" s="29">
        <v>810253</v>
      </c>
      <c r="G98" s="29">
        <v>0</v>
      </c>
      <c r="H98" s="29">
        <v>810253</v>
      </c>
      <c r="I98" s="29">
        <v>283096.53000000003</v>
      </c>
      <c r="J98" s="17">
        <f t="shared" si="15"/>
        <v>0.34939275757078347</v>
      </c>
      <c r="K98" s="29">
        <v>283096.53000000003</v>
      </c>
      <c r="L98" s="29">
        <v>0</v>
      </c>
      <c r="M98" s="29">
        <v>283096.53000000003</v>
      </c>
      <c r="N98" s="17">
        <f t="shared" si="16"/>
        <v>1</v>
      </c>
      <c r="O98" s="29">
        <v>0</v>
      </c>
      <c r="P98" s="18">
        <f t="shared" si="17"/>
        <v>-527156.47</v>
      </c>
    </row>
    <row r="99" spans="1:16" x14ac:dyDescent="0.2">
      <c r="A99" s="27" t="s">
        <v>171</v>
      </c>
      <c r="B99" s="13" t="str">
        <f t="shared" si="18"/>
        <v>4</v>
      </c>
      <c r="C99" s="13" t="str">
        <f t="shared" si="19"/>
        <v>45</v>
      </c>
      <c r="D99" s="26" t="str">
        <f t="shared" si="14"/>
        <v>450</v>
      </c>
      <c r="E99" s="28" t="s">
        <v>172</v>
      </c>
      <c r="F99" s="29">
        <v>167200</v>
      </c>
      <c r="G99" s="29">
        <v>0</v>
      </c>
      <c r="H99" s="29">
        <v>167200</v>
      </c>
      <c r="I99" s="29">
        <v>0</v>
      </c>
      <c r="J99" s="17">
        <f t="shared" si="15"/>
        <v>0</v>
      </c>
      <c r="K99" s="29">
        <v>0</v>
      </c>
      <c r="L99" s="29">
        <v>0</v>
      </c>
      <c r="M99" s="29">
        <v>0</v>
      </c>
      <c r="N99" s="17" t="str">
        <f t="shared" si="16"/>
        <v xml:space="preserve"> </v>
      </c>
      <c r="O99" s="29">
        <v>0</v>
      </c>
      <c r="P99" s="18">
        <f t="shared" si="17"/>
        <v>-167200</v>
      </c>
    </row>
    <row r="100" spans="1:16" x14ac:dyDescent="0.2">
      <c r="A100" s="27" t="s">
        <v>173</v>
      </c>
      <c r="B100" s="13" t="str">
        <f t="shared" si="18"/>
        <v>4</v>
      </c>
      <c r="C100" s="13" t="str">
        <f t="shared" si="19"/>
        <v>45</v>
      </c>
      <c r="D100" s="26" t="str">
        <f t="shared" si="14"/>
        <v>450</v>
      </c>
      <c r="E100" s="28" t="s">
        <v>174</v>
      </c>
      <c r="F100" s="29">
        <v>349372</v>
      </c>
      <c r="G100" s="29">
        <v>0</v>
      </c>
      <c r="H100" s="29">
        <v>349372</v>
      </c>
      <c r="I100" s="29">
        <v>23759.02</v>
      </c>
      <c r="J100" s="17">
        <f t="shared" si="15"/>
        <v>6.8004934568311137E-2</v>
      </c>
      <c r="K100" s="29">
        <v>23759.02</v>
      </c>
      <c r="L100" s="29">
        <v>0</v>
      </c>
      <c r="M100" s="29">
        <v>23759.02</v>
      </c>
      <c r="N100" s="17">
        <f t="shared" si="16"/>
        <v>1</v>
      </c>
      <c r="O100" s="29">
        <v>0</v>
      </c>
      <c r="P100" s="18">
        <f t="shared" si="17"/>
        <v>-325612.98</v>
      </c>
    </row>
    <row r="101" spans="1:16" x14ac:dyDescent="0.2">
      <c r="A101" s="27" t="s">
        <v>175</v>
      </c>
      <c r="B101" s="13" t="str">
        <f t="shared" si="18"/>
        <v>4</v>
      </c>
      <c r="C101" s="13" t="str">
        <f t="shared" si="19"/>
        <v>45</v>
      </c>
      <c r="D101" s="26" t="str">
        <f t="shared" si="14"/>
        <v>450</v>
      </c>
      <c r="E101" s="28" t="s">
        <v>176</v>
      </c>
      <c r="F101" s="29">
        <v>10500</v>
      </c>
      <c r="G101" s="29">
        <v>0</v>
      </c>
      <c r="H101" s="29">
        <v>10500</v>
      </c>
      <c r="I101" s="29">
        <v>0</v>
      </c>
      <c r="J101" s="17">
        <f t="shared" si="15"/>
        <v>0</v>
      </c>
      <c r="K101" s="29">
        <v>0</v>
      </c>
      <c r="L101" s="29">
        <v>0</v>
      </c>
      <c r="M101" s="29">
        <v>0</v>
      </c>
      <c r="N101" s="17" t="str">
        <f t="shared" si="16"/>
        <v xml:space="preserve"> </v>
      </c>
      <c r="O101" s="29">
        <v>0</v>
      </c>
      <c r="P101" s="18">
        <f t="shared" si="17"/>
        <v>-10500</v>
      </c>
    </row>
    <row r="102" spans="1:16" x14ac:dyDescent="0.2">
      <c r="A102" s="27" t="s">
        <v>304</v>
      </c>
      <c r="B102" s="13" t="str">
        <f t="shared" si="18"/>
        <v>4</v>
      </c>
      <c r="C102" s="13" t="str">
        <f t="shared" si="19"/>
        <v>45</v>
      </c>
      <c r="D102" s="26" t="str">
        <f t="shared" si="14"/>
        <v>450</v>
      </c>
      <c r="E102" s="28" t="s">
        <v>305</v>
      </c>
      <c r="F102" s="29">
        <v>0</v>
      </c>
      <c r="G102" s="29">
        <v>55215.55</v>
      </c>
      <c r="H102" s="29">
        <v>55215.55</v>
      </c>
      <c r="I102" s="29">
        <v>690195.09</v>
      </c>
      <c r="J102" s="17">
        <f t="shared" si="15"/>
        <v>12.500012949250708</v>
      </c>
      <c r="K102" s="29">
        <v>690195.09</v>
      </c>
      <c r="L102" s="29">
        <v>0</v>
      </c>
      <c r="M102" s="29">
        <v>690195.09</v>
      </c>
      <c r="N102" s="17">
        <f t="shared" si="16"/>
        <v>1</v>
      </c>
      <c r="O102" s="29">
        <v>0</v>
      </c>
      <c r="P102" s="18">
        <f t="shared" si="17"/>
        <v>634979.53999999992</v>
      </c>
    </row>
    <row r="103" spans="1:16" x14ac:dyDescent="0.2">
      <c r="A103" s="27" t="s">
        <v>177</v>
      </c>
      <c r="B103" s="13" t="str">
        <f t="shared" si="18"/>
        <v>4</v>
      </c>
      <c r="C103" s="13" t="str">
        <f t="shared" si="19"/>
        <v>45</v>
      </c>
      <c r="D103" s="26" t="str">
        <f t="shared" si="14"/>
        <v>450</v>
      </c>
      <c r="E103" s="28" t="s">
        <v>178</v>
      </c>
      <c r="F103" s="29">
        <v>72750</v>
      </c>
      <c r="G103" s="29">
        <v>0</v>
      </c>
      <c r="H103" s="29">
        <v>72750</v>
      </c>
      <c r="I103" s="29">
        <v>67128.81</v>
      </c>
      <c r="J103" s="17">
        <f t="shared" si="15"/>
        <v>0.92273278350515464</v>
      </c>
      <c r="K103" s="29">
        <v>67128.81</v>
      </c>
      <c r="L103" s="29">
        <v>0</v>
      </c>
      <c r="M103" s="29">
        <v>67128.81</v>
      </c>
      <c r="N103" s="17">
        <f t="shared" si="16"/>
        <v>1</v>
      </c>
      <c r="O103" s="29">
        <v>0</v>
      </c>
      <c r="P103" s="18">
        <f t="shared" si="17"/>
        <v>-5621.1900000000023</v>
      </c>
    </row>
    <row r="104" spans="1:16" x14ac:dyDescent="0.2">
      <c r="A104" s="27" t="s">
        <v>239</v>
      </c>
      <c r="B104" s="13" t="str">
        <f t="shared" si="18"/>
        <v>4</v>
      </c>
      <c r="C104" s="13" t="str">
        <f t="shared" si="19"/>
        <v>45</v>
      </c>
      <c r="D104" s="26" t="str">
        <f t="shared" si="14"/>
        <v>450</v>
      </c>
      <c r="E104" s="28" t="s">
        <v>240</v>
      </c>
      <c r="F104" s="29">
        <v>0</v>
      </c>
      <c r="G104" s="29">
        <v>205056.41</v>
      </c>
      <c r="H104" s="29">
        <v>205056.41</v>
      </c>
      <c r="I104" s="29">
        <v>205056.41</v>
      </c>
      <c r="J104" s="17">
        <f t="shared" si="15"/>
        <v>1</v>
      </c>
      <c r="K104" s="29">
        <v>205056.41</v>
      </c>
      <c r="L104" s="29">
        <v>0</v>
      </c>
      <c r="M104" s="29">
        <v>205056.41</v>
      </c>
      <c r="N104" s="17">
        <f t="shared" si="16"/>
        <v>1</v>
      </c>
      <c r="O104" s="29">
        <v>0</v>
      </c>
      <c r="P104" s="18">
        <f t="shared" si="17"/>
        <v>0</v>
      </c>
    </row>
    <row r="105" spans="1:16" x14ac:dyDescent="0.2">
      <c r="A105" s="27" t="s">
        <v>179</v>
      </c>
      <c r="B105" s="13" t="str">
        <f t="shared" si="18"/>
        <v>4</v>
      </c>
      <c r="C105" s="13" t="str">
        <f t="shared" si="19"/>
        <v>45</v>
      </c>
      <c r="D105" s="26" t="str">
        <f t="shared" si="14"/>
        <v>450</v>
      </c>
      <c r="E105" s="28" t="s">
        <v>180</v>
      </c>
      <c r="F105" s="29">
        <v>208659</v>
      </c>
      <c r="G105" s="29">
        <v>0</v>
      </c>
      <c r="H105" s="29">
        <v>208659</v>
      </c>
      <c r="I105" s="29">
        <v>104052.83</v>
      </c>
      <c r="J105" s="17">
        <f t="shared" si="15"/>
        <v>0.49867405671454385</v>
      </c>
      <c r="K105" s="29">
        <v>104052.83</v>
      </c>
      <c r="L105" s="29">
        <v>0</v>
      </c>
      <c r="M105" s="29">
        <v>104052.83</v>
      </c>
      <c r="N105" s="17">
        <f t="shared" si="16"/>
        <v>1</v>
      </c>
      <c r="O105" s="29">
        <v>0</v>
      </c>
      <c r="P105" s="18">
        <f t="shared" si="17"/>
        <v>-104606.17</v>
      </c>
    </row>
    <row r="106" spans="1:16" x14ac:dyDescent="0.2">
      <c r="A106" s="27" t="s">
        <v>181</v>
      </c>
      <c r="B106" s="13" t="str">
        <f t="shared" si="18"/>
        <v>4</v>
      </c>
      <c r="C106" s="13" t="str">
        <f t="shared" si="19"/>
        <v>45</v>
      </c>
      <c r="D106" s="26" t="str">
        <f t="shared" si="14"/>
        <v>450</v>
      </c>
      <c r="E106" s="28" t="s">
        <v>182</v>
      </c>
      <c r="F106" s="29">
        <v>1621175</v>
      </c>
      <c r="G106" s="29">
        <v>0</v>
      </c>
      <c r="H106" s="29">
        <v>1621175</v>
      </c>
      <c r="I106" s="29">
        <v>816173.04</v>
      </c>
      <c r="J106" s="17">
        <f t="shared" si="15"/>
        <v>0.50344536524434436</v>
      </c>
      <c r="K106" s="29">
        <v>816173.04</v>
      </c>
      <c r="L106" s="29">
        <v>0</v>
      </c>
      <c r="M106" s="29">
        <v>816173.04</v>
      </c>
      <c r="N106" s="17">
        <f t="shared" si="16"/>
        <v>1</v>
      </c>
      <c r="O106" s="29">
        <v>0</v>
      </c>
      <c r="P106" s="18">
        <f t="shared" si="17"/>
        <v>-805001.96</v>
      </c>
    </row>
    <row r="107" spans="1:16" x14ac:dyDescent="0.2">
      <c r="A107" s="27" t="s">
        <v>183</v>
      </c>
      <c r="B107" s="13" t="str">
        <f t="shared" si="18"/>
        <v>4</v>
      </c>
      <c r="C107" s="13" t="str">
        <f t="shared" si="19"/>
        <v>45</v>
      </c>
      <c r="D107" s="26" t="str">
        <f t="shared" si="14"/>
        <v>450</v>
      </c>
      <c r="E107" s="28" t="s">
        <v>184</v>
      </c>
      <c r="F107" s="29">
        <v>570000</v>
      </c>
      <c r="G107" s="29">
        <v>0</v>
      </c>
      <c r="H107" s="29">
        <v>570000</v>
      </c>
      <c r="I107" s="29">
        <v>529201.18000000005</v>
      </c>
      <c r="J107" s="17">
        <f t="shared" si="15"/>
        <v>0.92842312280701766</v>
      </c>
      <c r="K107" s="29">
        <v>529201.18000000005</v>
      </c>
      <c r="L107" s="29">
        <v>0</v>
      </c>
      <c r="M107" s="29">
        <v>529201.18000000005</v>
      </c>
      <c r="N107" s="17">
        <f t="shared" si="16"/>
        <v>1</v>
      </c>
      <c r="O107" s="29">
        <v>0</v>
      </c>
      <c r="P107" s="18">
        <f t="shared" si="17"/>
        <v>-40798.819999999949</v>
      </c>
    </row>
    <row r="108" spans="1:16" x14ac:dyDescent="0.2">
      <c r="A108" s="27" t="s">
        <v>340</v>
      </c>
      <c r="B108" s="13" t="str">
        <f t="shared" si="18"/>
        <v>4</v>
      </c>
      <c r="C108" s="13" t="str">
        <f t="shared" si="19"/>
        <v>45</v>
      </c>
      <c r="D108" s="26" t="str">
        <f t="shared" si="14"/>
        <v>450</v>
      </c>
      <c r="E108" s="28" t="s">
        <v>341</v>
      </c>
      <c r="F108" s="29">
        <v>0</v>
      </c>
      <c r="G108" s="29">
        <v>0</v>
      </c>
      <c r="H108" s="29">
        <v>0</v>
      </c>
      <c r="I108" s="29">
        <v>22500</v>
      </c>
      <c r="J108" s="17" t="str">
        <f t="shared" si="15"/>
        <v xml:space="preserve"> </v>
      </c>
      <c r="K108" s="29">
        <v>22500</v>
      </c>
      <c r="L108" s="29">
        <v>0</v>
      </c>
      <c r="M108" s="29">
        <v>22500</v>
      </c>
      <c r="N108" s="17">
        <f t="shared" si="16"/>
        <v>1</v>
      </c>
      <c r="O108" s="29">
        <v>0</v>
      </c>
      <c r="P108" s="18">
        <f t="shared" si="17"/>
        <v>22500</v>
      </c>
    </row>
    <row r="109" spans="1:16" x14ac:dyDescent="0.2">
      <c r="A109" s="27" t="s">
        <v>241</v>
      </c>
      <c r="B109" s="13" t="str">
        <f t="shared" si="18"/>
        <v>4</v>
      </c>
      <c r="C109" s="13" t="str">
        <f t="shared" si="19"/>
        <v>45</v>
      </c>
      <c r="D109" s="26" t="str">
        <f t="shared" si="14"/>
        <v>450</v>
      </c>
      <c r="E109" s="28" t="s">
        <v>242</v>
      </c>
      <c r="F109" s="29">
        <v>571500</v>
      </c>
      <c r="G109" s="29">
        <v>0</v>
      </c>
      <c r="H109" s="29">
        <v>571500</v>
      </c>
      <c r="I109" s="29">
        <v>0</v>
      </c>
      <c r="J109" s="17">
        <f t="shared" si="15"/>
        <v>0</v>
      </c>
      <c r="K109" s="29">
        <v>0</v>
      </c>
      <c r="L109" s="29">
        <v>0</v>
      </c>
      <c r="M109" s="29">
        <v>0</v>
      </c>
      <c r="N109" s="17" t="str">
        <f t="shared" si="16"/>
        <v xml:space="preserve"> </v>
      </c>
      <c r="O109" s="29">
        <v>0</v>
      </c>
      <c r="P109" s="18">
        <f t="shared" si="17"/>
        <v>-571500</v>
      </c>
    </row>
    <row r="110" spans="1:16" x14ac:dyDescent="0.2">
      <c r="A110" s="27" t="s">
        <v>342</v>
      </c>
      <c r="B110" s="13" t="str">
        <f t="shared" si="18"/>
        <v>4</v>
      </c>
      <c r="C110" s="13" t="str">
        <f t="shared" si="19"/>
        <v>45</v>
      </c>
      <c r="D110" s="26" t="str">
        <f t="shared" si="14"/>
        <v>451</v>
      </c>
      <c r="E110" s="28" t="s">
        <v>343</v>
      </c>
      <c r="F110" s="29">
        <v>0</v>
      </c>
      <c r="G110" s="29">
        <v>85623.78</v>
      </c>
      <c r="H110" s="29">
        <v>85623.78</v>
      </c>
      <c r="I110" s="29">
        <v>85623.78</v>
      </c>
      <c r="J110" s="17">
        <f t="shared" si="15"/>
        <v>1</v>
      </c>
      <c r="K110" s="29">
        <v>85623.78</v>
      </c>
      <c r="L110" s="29">
        <v>0</v>
      </c>
      <c r="M110" s="29">
        <v>85623.78</v>
      </c>
      <c r="N110" s="17">
        <f t="shared" si="16"/>
        <v>1</v>
      </c>
      <c r="O110" s="29">
        <v>0</v>
      </c>
      <c r="P110" s="18">
        <f t="shared" si="17"/>
        <v>0</v>
      </c>
    </row>
    <row r="111" spans="1:16" x14ac:dyDescent="0.2">
      <c r="A111" s="27" t="s">
        <v>344</v>
      </c>
      <c r="B111" s="13" t="str">
        <f t="shared" si="18"/>
        <v>4</v>
      </c>
      <c r="C111" s="13" t="str">
        <f t="shared" si="19"/>
        <v>45</v>
      </c>
      <c r="D111" s="26" t="str">
        <f t="shared" si="14"/>
        <v>451</v>
      </c>
      <c r="E111" s="28" t="s">
        <v>345</v>
      </c>
      <c r="F111" s="29">
        <v>0</v>
      </c>
      <c r="G111" s="29">
        <v>0</v>
      </c>
      <c r="H111" s="29">
        <v>0</v>
      </c>
      <c r="I111" s="29">
        <v>67831.56</v>
      </c>
      <c r="J111" s="17" t="str">
        <f t="shared" si="15"/>
        <v xml:space="preserve"> </v>
      </c>
      <c r="K111" s="29">
        <v>67831.56</v>
      </c>
      <c r="L111" s="29">
        <v>0</v>
      </c>
      <c r="M111" s="29">
        <v>67831.56</v>
      </c>
      <c r="N111" s="17">
        <f t="shared" si="16"/>
        <v>1</v>
      </c>
      <c r="O111" s="29">
        <v>0</v>
      </c>
      <c r="P111" s="18">
        <f t="shared" si="17"/>
        <v>67831.56</v>
      </c>
    </row>
    <row r="112" spans="1:16" x14ac:dyDescent="0.2">
      <c r="A112" s="27" t="s">
        <v>243</v>
      </c>
      <c r="B112" s="13" t="str">
        <f t="shared" si="18"/>
        <v>4</v>
      </c>
      <c r="C112" s="13" t="str">
        <f t="shared" si="19"/>
        <v>45</v>
      </c>
      <c r="D112" s="26" t="str">
        <f t="shared" si="14"/>
        <v>451</v>
      </c>
      <c r="E112" s="28" t="s">
        <v>244</v>
      </c>
      <c r="F112" s="29">
        <v>0</v>
      </c>
      <c r="G112" s="29">
        <v>49875</v>
      </c>
      <c r="H112" s="29">
        <v>49875</v>
      </c>
      <c r="I112" s="29">
        <v>49875</v>
      </c>
      <c r="J112" s="17">
        <f t="shared" si="15"/>
        <v>1</v>
      </c>
      <c r="K112" s="29">
        <v>49875</v>
      </c>
      <c r="L112" s="29">
        <v>0</v>
      </c>
      <c r="M112" s="29">
        <v>49875</v>
      </c>
      <c r="N112" s="17">
        <f t="shared" si="16"/>
        <v>1</v>
      </c>
      <c r="O112" s="29">
        <v>0</v>
      </c>
      <c r="P112" s="18">
        <f t="shared" si="17"/>
        <v>0</v>
      </c>
    </row>
    <row r="113" spans="1:16" x14ac:dyDescent="0.2">
      <c r="A113" s="27" t="s">
        <v>245</v>
      </c>
      <c r="B113" s="13" t="str">
        <f t="shared" si="18"/>
        <v>4</v>
      </c>
      <c r="C113" s="13" t="str">
        <f t="shared" si="19"/>
        <v>45</v>
      </c>
      <c r="D113" s="26" t="str">
        <f t="shared" si="14"/>
        <v>451</v>
      </c>
      <c r="E113" s="28" t="s">
        <v>246</v>
      </c>
      <c r="F113" s="29">
        <v>0</v>
      </c>
      <c r="G113" s="29">
        <v>96425</v>
      </c>
      <c r="H113" s="29">
        <v>96425</v>
      </c>
      <c r="I113" s="29">
        <v>96425</v>
      </c>
      <c r="J113" s="17">
        <f t="shared" si="15"/>
        <v>1</v>
      </c>
      <c r="K113" s="29">
        <v>96425</v>
      </c>
      <c r="L113" s="29">
        <v>0</v>
      </c>
      <c r="M113" s="29">
        <v>96425</v>
      </c>
      <c r="N113" s="17">
        <f t="shared" si="16"/>
        <v>1</v>
      </c>
      <c r="O113" s="29">
        <v>0</v>
      </c>
      <c r="P113" s="18">
        <f t="shared" si="17"/>
        <v>0</v>
      </c>
    </row>
    <row r="114" spans="1:16" x14ac:dyDescent="0.2">
      <c r="A114" s="27" t="s">
        <v>247</v>
      </c>
      <c r="B114" s="13" t="str">
        <f t="shared" si="18"/>
        <v>4</v>
      </c>
      <c r="C114" s="13" t="str">
        <f t="shared" si="19"/>
        <v>45</v>
      </c>
      <c r="D114" s="26" t="str">
        <f t="shared" si="14"/>
        <v>451</v>
      </c>
      <c r="E114" s="28" t="s">
        <v>248</v>
      </c>
      <c r="F114" s="29">
        <v>0</v>
      </c>
      <c r="G114" s="29">
        <v>99750</v>
      </c>
      <c r="H114" s="29">
        <v>99750</v>
      </c>
      <c r="I114" s="29">
        <v>99750</v>
      </c>
      <c r="J114" s="17">
        <f t="shared" si="15"/>
        <v>1</v>
      </c>
      <c r="K114" s="29">
        <v>99750</v>
      </c>
      <c r="L114" s="29">
        <v>0</v>
      </c>
      <c r="M114" s="29">
        <v>99750</v>
      </c>
      <c r="N114" s="17">
        <f t="shared" si="16"/>
        <v>1</v>
      </c>
      <c r="O114" s="29">
        <v>0</v>
      </c>
      <c r="P114" s="18">
        <f t="shared" si="17"/>
        <v>0</v>
      </c>
    </row>
    <row r="115" spans="1:16" x14ac:dyDescent="0.2">
      <c r="A115" s="27" t="s">
        <v>249</v>
      </c>
      <c r="B115" s="13" t="str">
        <f t="shared" si="18"/>
        <v>4</v>
      </c>
      <c r="C115" s="13" t="str">
        <f t="shared" si="19"/>
        <v>45</v>
      </c>
      <c r="D115" s="26" t="str">
        <f t="shared" si="14"/>
        <v>451</v>
      </c>
      <c r="E115" s="28" t="s">
        <v>250</v>
      </c>
      <c r="F115" s="29">
        <v>0</v>
      </c>
      <c r="G115" s="29">
        <v>189400.5</v>
      </c>
      <c r="H115" s="29">
        <v>189400.5</v>
      </c>
      <c r="I115" s="29">
        <v>0</v>
      </c>
      <c r="J115" s="17">
        <f t="shared" si="15"/>
        <v>0</v>
      </c>
      <c r="K115" s="29">
        <v>0</v>
      </c>
      <c r="L115" s="29">
        <v>0</v>
      </c>
      <c r="M115" s="29">
        <v>0</v>
      </c>
      <c r="N115" s="17" t="str">
        <f t="shared" si="16"/>
        <v xml:space="preserve"> </v>
      </c>
      <c r="O115" s="29">
        <v>0</v>
      </c>
      <c r="P115" s="18">
        <f t="shared" si="17"/>
        <v>-189400.5</v>
      </c>
    </row>
    <row r="116" spans="1:16" x14ac:dyDescent="0.2">
      <c r="A116" s="27" t="s">
        <v>251</v>
      </c>
      <c r="B116" s="13" t="str">
        <f t="shared" ref="B116:B117" si="20">LEFT(A116,1)</f>
        <v>4</v>
      </c>
      <c r="C116" s="13" t="str">
        <f t="shared" ref="C116:C117" si="21">LEFT(A116,2)</f>
        <v>45</v>
      </c>
      <c r="D116" s="26" t="str">
        <f t="shared" si="14"/>
        <v>451</v>
      </c>
      <c r="E116" s="28" t="s">
        <v>252</v>
      </c>
      <c r="F116" s="29">
        <v>0</v>
      </c>
      <c r="G116" s="29">
        <v>227280.6</v>
      </c>
      <c r="H116" s="29">
        <v>227280.6</v>
      </c>
      <c r="I116" s="29">
        <v>0</v>
      </c>
      <c r="J116" s="17">
        <f t="shared" si="15"/>
        <v>0</v>
      </c>
      <c r="K116" s="29">
        <v>0</v>
      </c>
      <c r="L116" s="29">
        <v>0</v>
      </c>
      <c r="M116" s="29">
        <v>0</v>
      </c>
      <c r="N116" s="17" t="str">
        <f t="shared" si="16"/>
        <v xml:space="preserve"> </v>
      </c>
      <c r="O116" s="29">
        <v>0</v>
      </c>
      <c r="P116" s="18">
        <f t="shared" si="17"/>
        <v>-227280.6</v>
      </c>
    </row>
    <row r="117" spans="1:16" x14ac:dyDescent="0.2">
      <c r="A117" s="27" t="s">
        <v>253</v>
      </c>
      <c r="B117" s="13" t="str">
        <f t="shared" si="20"/>
        <v>4</v>
      </c>
      <c r="C117" s="13" t="str">
        <f t="shared" si="21"/>
        <v>45</v>
      </c>
      <c r="D117" s="26" t="str">
        <f t="shared" si="14"/>
        <v>451</v>
      </c>
      <c r="E117" s="28" t="s">
        <v>254</v>
      </c>
      <c r="F117" s="29">
        <v>0</v>
      </c>
      <c r="G117" s="29">
        <v>315709</v>
      </c>
      <c r="H117" s="29">
        <v>315709</v>
      </c>
      <c r="I117" s="29">
        <v>0</v>
      </c>
      <c r="J117" s="17">
        <f t="shared" si="15"/>
        <v>0</v>
      </c>
      <c r="K117" s="29">
        <v>0</v>
      </c>
      <c r="L117" s="29">
        <v>0</v>
      </c>
      <c r="M117" s="29">
        <v>0</v>
      </c>
      <c r="N117" s="17" t="str">
        <f t="shared" si="16"/>
        <v xml:space="preserve"> </v>
      </c>
      <c r="O117" s="29">
        <v>0</v>
      </c>
      <c r="P117" s="18">
        <f t="shared" si="17"/>
        <v>-315709</v>
      </c>
    </row>
    <row r="118" spans="1:16" x14ac:dyDescent="0.2">
      <c r="A118" s="27" t="s">
        <v>306</v>
      </c>
      <c r="B118" s="13" t="str">
        <f t="shared" ref="B118:B119" si="22">LEFT(A118,1)</f>
        <v>4</v>
      </c>
      <c r="C118" s="13" t="str">
        <f t="shared" ref="C118:C119" si="23">LEFT(A118,2)</f>
        <v>46</v>
      </c>
      <c r="D118" s="26" t="str">
        <f t="shared" si="14"/>
        <v>463</v>
      </c>
      <c r="E118" s="28" t="s">
        <v>307</v>
      </c>
      <c r="F118" s="29">
        <v>0</v>
      </c>
      <c r="G118" s="29">
        <v>6500</v>
      </c>
      <c r="H118" s="29">
        <v>6500</v>
      </c>
      <c r="I118" s="29">
        <v>6000</v>
      </c>
      <c r="J118" s="17">
        <f t="shared" si="15"/>
        <v>0.92307692307692313</v>
      </c>
      <c r="K118" s="29">
        <v>6000</v>
      </c>
      <c r="L118" s="29">
        <v>0</v>
      </c>
      <c r="M118" s="29">
        <v>6000</v>
      </c>
      <c r="N118" s="17">
        <f t="shared" si="16"/>
        <v>1</v>
      </c>
      <c r="O118" s="29">
        <v>0</v>
      </c>
      <c r="P118" s="18">
        <f t="shared" si="17"/>
        <v>-500</v>
      </c>
    </row>
    <row r="119" spans="1:16" x14ac:dyDescent="0.2">
      <c r="A119" s="27" t="s">
        <v>308</v>
      </c>
      <c r="B119" s="13" t="str">
        <f t="shared" si="22"/>
        <v>4</v>
      </c>
      <c r="C119" s="13" t="str">
        <f t="shared" si="23"/>
        <v>46</v>
      </c>
      <c r="D119" s="26" t="str">
        <f t="shared" si="14"/>
        <v>463</v>
      </c>
      <c r="E119" s="28" t="s">
        <v>309</v>
      </c>
      <c r="F119" s="29">
        <v>0</v>
      </c>
      <c r="G119" s="29">
        <v>6000</v>
      </c>
      <c r="H119" s="29">
        <v>6000</v>
      </c>
      <c r="I119" s="29">
        <v>6000</v>
      </c>
      <c r="J119" s="17">
        <f t="shared" si="15"/>
        <v>1</v>
      </c>
      <c r="K119" s="29">
        <v>6000</v>
      </c>
      <c r="L119" s="29">
        <v>0</v>
      </c>
      <c r="M119" s="29">
        <v>6000</v>
      </c>
      <c r="N119" s="17">
        <f t="shared" si="16"/>
        <v>1</v>
      </c>
      <c r="O119" s="29">
        <v>0</v>
      </c>
      <c r="P119" s="18">
        <f t="shared" si="17"/>
        <v>0</v>
      </c>
    </row>
    <row r="120" spans="1:16" x14ac:dyDescent="0.2">
      <c r="A120" s="27" t="s">
        <v>310</v>
      </c>
      <c r="B120" s="13" t="str">
        <f t="shared" ref="B120:B131" si="24">LEFT(A120,1)</f>
        <v>4</v>
      </c>
      <c r="C120" s="13" t="str">
        <f t="shared" ref="C120:C131" si="25">LEFT(A120,2)</f>
        <v>46</v>
      </c>
      <c r="D120" s="26" t="str">
        <f t="shared" si="14"/>
        <v>466</v>
      </c>
      <c r="E120" s="28" t="s">
        <v>311</v>
      </c>
      <c r="F120" s="29">
        <v>0</v>
      </c>
      <c r="G120" s="29">
        <v>16000</v>
      </c>
      <c r="H120" s="29">
        <v>16000</v>
      </c>
      <c r="I120" s="29">
        <v>16000</v>
      </c>
      <c r="J120" s="17">
        <f t="shared" si="15"/>
        <v>1</v>
      </c>
      <c r="K120" s="29">
        <v>16000</v>
      </c>
      <c r="L120" s="29">
        <v>0</v>
      </c>
      <c r="M120" s="29">
        <v>16000</v>
      </c>
      <c r="N120" s="17">
        <f t="shared" si="16"/>
        <v>1</v>
      </c>
      <c r="O120" s="29">
        <v>0</v>
      </c>
      <c r="P120" s="18">
        <f t="shared" si="17"/>
        <v>0</v>
      </c>
    </row>
    <row r="121" spans="1:16" x14ac:dyDescent="0.2">
      <c r="A121" s="27" t="s">
        <v>185</v>
      </c>
      <c r="B121" s="13" t="str">
        <f t="shared" si="24"/>
        <v>4</v>
      </c>
      <c r="C121" s="13" t="str">
        <f t="shared" si="25"/>
        <v>49</v>
      </c>
      <c r="D121" s="26" t="str">
        <f t="shared" si="14"/>
        <v>490</v>
      </c>
      <c r="E121" s="28" t="s">
        <v>186</v>
      </c>
      <c r="F121" s="29">
        <v>1380</v>
      </c>
      <c r="G121" s="29">
        <v>0</v>
      </c>
      <c r="H121" s="29">
        <v>1380</v>
      </c>
      <c r="I121" s="29">
        <v>0</v>
      </c>
      <c r="J121" s="17">
        <f t="shared" si="15"/>
        <v>0</v>
      </c>
      <c r="K121" s="29">
        <v>0</v>
      </c>
      <c r="L121" s="29">
        <v>0</v>
      </c>
      <c r="M121" s="29">
        <v>0</v>
      </c>
      <c r="N121" s="17" t="str">
        <f t="shared" si="16"/>
        <v xml:space="preserve"> </v>
      </c>
      <c r="O121" s="29">
        <v>0</v>
      </c>
      <c r="P121" s="18">
        <f t="shared" si="17"/>
        <v>-1380</v>
      </c>
    </row>
    <row r="122" spans="1:16" x14ac:dyDescent="0.2">
      <c r="A122" s="27" t="s">
        <v>255</v>
      </c>
      <c r="B122" s="13" t="str">
        <f t="shared" si="24"/>
        <v>4</v>
      </c>
      <c r="C122" s="13" t="str">
        <f t="shared" si="25"/>
        <v>49</v>
      </c>
      <c r="D122" s="26" t="str">
        <f t="shared" si="14"/>
        <v>491</v>
      </c>
      <c r="E122" s="28" t="s">
        <v>256</v>
      </c>
      <c r="F122" s="29">
        <v>0</v>
      </c>
      <c r="G122" s="29">
        <v>0</v>
      </c>
      <c r="H122" s="29">
        <v>0</v>
      </c>
      <c r="I122" s="29">
        <v>0</v>
      </c>
      <c r="J122" s="17" t="str">
        <f t="shared" si="15"/>
        <v xml:space="preserve"> </v>
      </c>
      <c r="K122" s="29">
        <v>0</v>
      </c>
      <c r="L122" s="29">
        <v>0</v>
      </c>
      <c r="M122" s="29">
        <v>0</v>
      </c>
      <c r="N122" s="17" t="str">
        <f t="shared" si="16"/>
        <v xml:space="preserve"> </v>
      </c>
      <c r="O122" s="29">
        <v>0</v>
      </c>
      <c r="P122" s="18">
        <f t="shared" si="17"/>
        <v>0</v>
      </c>
    </row>
    <row r="123" spans="1:16" x14ac:dyDescent="0.2">
      <c r="A123" s="27" t="s">
        <v>257</v>
      </c>
      <c r="B123" s="13" t="str">
        <f t="shared" si="24"/>
        <v>4</v>
      </c>
      <c r="C123" s="13" t="str">
        <f t="shared" si="25"/>
        <v>49</v>
      </c>
      <c r="D123" s="26" t="str">
        <f t="shared" si="14"/>
        <v>491</v>
      </c>
      <c r="E123" s="28" t="s">
        <v>258</v>
      </c>
      <c r="F123" s="29">
        <v>31755</v>
      </c>
      <c r="G123" s="29">
        <v>0</v>
      </c>
      <c r="H123" s="29">
        <v>31755</v>
      </c>
      <c r="I123" s="29">
        <v>0</v>
      </c>
      <c r="J123" s="17">
        <f t="shared" si="15"/>
        <v>0</v>
      </c>
      <c r="K123" s="29">
        <v>0</v>
      </c>
      <c r="L123" s="29">
        <v>0</v>
      </c>
      <c r="M123" s="29">
        <v>0</v>
      </c>
      <c r="N123" s="17" t="str">
        <f t="shared" si="16"/>
        <v xml:space="preserve"> </v>
      </c>
      <c r="O123" s="29">
        <v>0</v>
      </c>
      <c r="P123" s="18">
        <f t="shared" si="17"/>
        <v>-31755</v>
      </c>
    </row>
    <row r="124" spans="1:16" x14ac:dyDescent="0.2">
      <c r="A124" s="27" t="s">
        <v>188</v>
      </c>
      <c r="B124" s="13" t="str">
        <f t="shared" si="24"/>
        <v>4</v>
      </c>
      <c r="C124" s="13" t="str">
        <f t="shared" si="25"/>
        <v>49</v>
      </c>
      <c r="D124" s="26" t="str">
        <f t="shared" si="14"/>
        <v>497</v>
      </c>
      <c r="E124" s="28" t="s">
        <v>189</v>
      </c>
      <c r="F124" s="29">
        <v>82000</v>
      </c>
      <c r="G124" s="29">
        <v>0</v>
      </c>
      <c r="H124" s="29">
        <v>82000</v>
      </c>
      <c r="I124" s="29">
        <v>0</v>
      </c>
      <c r="J124" s="17">
        <f t="shared" si="15"/>
        <v>0</v>
      </c>
      <c r="K124" s="29">
        <v>0</v>
      </c>
      <c r="L124" s="29">
        <v>0</v>
      </c>
      <c r="M124" s="29">
        <v>0</v>
      </c>
      <c r="N124" s="17" t="str">
        <f t="shared" si="16"/>
        <v xml:space="preserve"> </v>
      </c>
      <c r="O124" s="29">
        <v>0</v>
      </c>
      <c r="P124" s="18">
        <f t="shared" si="17"/>
        <v>-82000</v>
      </c>
    </row>
    <row r="125" spans="1:16" x14ac:dyDescent="0.2">
      <c r="A125" s="27" t="s">
        <v>346</v>
      </c>
      <c r="B125" s="13" t="str">
        <f t="shared" si="24"/>
        <v>4</v>
      </c>
      <c r="C125" s="13" t="str">
        <f t="shared" si="25"/>
        <v>49</v>
      </c>
      <c r="D125" s="26" t="str">
        <f t="shared" si="14"/>
        <v>497</v>
      </c>
      <c r="E125" s="28" t="s">
        <v>347</v>
      </c>
      <c r="F125" s="29">
        <v>0</v>
      </c>
      <c r="G125" s="29">
        <v>0</v>
      </c>
      <c r="H125" s="29">
        <v>0</v>
      </c>
      <c r="I125" s="29">
        <v>33410.800000000003</v>
      </c>
      <c r="J125" s="17" t="str">
        <f t="shared" si="15"/>
        <v xml:space="preserve"> </v>
      </c>
      <c r="K125" s="29">
        <v>33410.800000000003</v>
      </c>
      <c r="L125" s="29">
        <v>0</v>
      </c>
      <c r="M125" s="29">
        <v>33410.800000000003</v>
      </c>
      <c r="N125" s="17">
        <f t="shared" si="16"/>
        <v>1</v>
      </c>
      <c r="O125" s="29">
        <v>0</v>
      </c>
      <c r="P125" s="18">
        <f t="shared" si="17"/>
        <v>33410.800000000003</v>
      </c>
    </row>
    <row r="126" spans="1:16" x14ac:dyDescent="0.2">
      <c r="A126" s="27" t="s">
        <v>259</v>
      </c>
      <c r="B126" s="13" t="str">
        <f t="shared" si="24"/>
        <v>4</v>
      </c>
      <c r="C126" s="13" t="str">
        <f t="shared" si="25"/>
        <v>49</v>
      </c>
      <c r="D126" s="26" t="str">
        <f t="shared" si="14"/>
        <v>497</v>
      </c>
      <c r="E126" s="28" t="s">
        <v>260</v>
      </c>
      <c r="F126" s="29">
        <v>36000</v>
      </c>
      <c r="G126" s="29">
        <v>0</v>
      </c>
      <c r="H126" s="29">
        <v>36000</v>
      </c>
      <c r="I126" s="29">
        <v>0</v>
      </c>
      <c r="J126" s="17">
        <f t="shared" si="15"/>
        <v>0</v>
      </c>
      <c r="K126" s="29">
        <v>0</v>
      </c>
      <c r="L126" s="29">
        <v>0</v>
      </c>
      <c r="M126" s="29">
        <v>0</v>
      </c>
      <c r="N126" s="17" t="str">
        <f t="shared" si="16"/>
        <v xml:space="preserve"> </v>
      </c>
      <c r="O126" s="29">
        <v>0</v>
      </c>
      <c r="P126" s="18">
        <f t="shared" si="17"/>
        <v>-36000</v>
      </c>
    </row>
    <row r="127" spans="1:16" x14ac:dyDescent="0.2">
      <c r="A127" s="27" t="s">
        <v>261</v>
      </c>
      <c r="B127" s="13" t="str">
        <f t="shared" si="24"/>
        <v>4</v>
      </c>
      <c r="C127" s="13" t="str">
        <f t="shared" si="25"/>
        <v>49</v>
      </c>
      <c r="D127" s="26" t="str">
        <f t="shared" si="14"/>
        <v>497</v>
      </c>
      <c r="E127" s="28" t="s">
        <v>262</v>
      </c>
      <c r="F127" s="29">
        <v>11250</v>
      </c>
      <c r="G127" s="29">
        <v>0</v>
      </c>
      <c r="H127" s="29">
        <v>11250</v>
      </c>
      <c r="I127" s="29">
        <v>0</v>
      </c>
      <c r="J127" s="17">
        <f t="shared" si="15"/>
        <v>0</v>
      </c>
      <c r="K127" s="29">
        <v>0</v>
      </c>
      <c r="L127" s="29">
        <v>0</v>
      </c>
      <c r="M127" s="29">
        <v>0</v>
      </c>
      <c r="N127" s="17" t="str">
        <f t="shared" si="16"/>
        <v xml:space="preserve"> </v>
      </c>
      <c r="O127" s="29">
        <v>0</v>
      </c>
      <c r="P127" s="18">
        <f t="shared" si="17"/>
        <v>-11250</v>
      </c>
    </row>
    <row r="128" spans="1:16" x14ac:dyDescent="0.2">
      <c r="A128" s="27" t="s">
        <v>263</v>
      </c>
      <c r="B128" s="13" t="str">
        <f t="shared" si="24"/>
        <v>4</v>
      </c>
      <c r="C128" s="13" t="str">
        <f t="shared" si="25"/>
        <v>49</v>
      </c>
      <c r="D128" s="26" t="str">
        <f t="shared" si="14"/>
        <v>497</v>
      </c>
      <c r="E128" s="28" t="s">
        <v>264</v>
      </c>
      <c r="F128" s="29">
        <v>74375</v>
      </c>
      <c r="G128" s="29">
        <v>0</v>
      </c>
      <c r="H128" s="29">
        <v>74375</v>
      </c>
      <c r="I128" s="29">
        <v>0</v>
      </c>
      <c r="J128" s="17">
        <f t="shared" si="15"/>
        <v>0</v>
      </c>
      <c r="K128" s="29">
        <v>0</v>
      </c>
      <c r="L128" s="29">
        <v>0</v>
      </c>
      <c r="M128" s="29">
        <v>0</v>
      </c>
      <c r="N128" s="17" t="str">
        <f t="shared" si="16"/>
        <v xml:space="preserve"> </v>
      </c>
      <c r="O128" s="29">
        <v>0</v>
      </c>
      <c r="P128" s="18">
        <f t="shared" si="17"/>
        <v>-74375</v>
      </c>
    </row>
    <row r="129" spans="1:16" x14ac:dyDescent="0.2">
      <c r="A129" s="27" t="s">
        <v>265</v>
      </c>
      <c r="B129" s="13" t="str">
        <f t="shared" si="24"/>
        <v>4</v>
      </c>
      <c r="C129" s="13" t="str">
        <f t="shared" si="25"/>
        <v>49</v>
      </c>
      <c r="D129" s="26" t="str">
        <f t="shared" si="14"/>
        <v>497</v>
      </c>
      <c r="E129" s="28" t="s">
        <v>266</v>
      </c>
      <c r="F129" s="29">
        <v>23935</v>
      </c>
      <c r="G129" s="29">
        <v>0</v>
      </c>
      <c r="H129" s="29">
        <v>23935</v>
      </c>
      <c r="I129" s="29">
        <v>0</v>
      </c>
      <c r="J129" s="17">
        <f t="shared" si="15"/>
        <v>0</v>
      </c>
      <c r="K129" s="29">
        <v>0</v>
      </c>
      <c r="L129" s="29">
        <v>0</v>
      </c>
      <c r="M129" s="29">
        <v>0</v>
      </c>
      <c r="N129" s="17" t="str">
        <f t="shared" si="16"/>
        <v xml:space="preserve"> </v>
      </c>
      <c r="O129" s="29">
        <v>0</v>
      </c>
      <c r="P129" s="18">
        <f t="shared" si="17"/>
        <v>-23935</v>
      </c>
    </row>
    <row r="130" spans="1:16" x14ac:dyDescent="0.2">
      <c r="A130" s="27" t="s">
        <v>312</v>
      </c>
      <c r="B130" s="13" t="str">
        <f t="shared" si="24"/>
        <v>4</v>
      </c>
      <c r="C130" s="13" t="str">
        <f t="shared" si="25"/>
        <v>49</v>
      </c>
      <c r="D130" s="26" t="str">
        <f t="shared" si="14"/>
        <v>497</v>
      </c>
      <c r="E130" s="28" t="s">
        <v>313</v>
      </c>
      <c r="F130" s="29">
        <v>0</v>
      </c>
      <c r="G130" s="29">
        <v>0</v>
      </c>
      <c r="H130" s="29">
        <v>0</v>
      </c>
      <c r="I130" s="29">
        <v>140640.29999999999</v>
      </c>
      <c r="J130" s="17" t="str">
        <f t="shared" si="15"/>
        <v xml:space="preserve"> </v>
      </c>
      <c r="K130" s="29">
        <v>140640.29999999999</v>
      </c>
      <c r="L130" s="29">
        <v>0</v>
      </c>
      <c r="M130" s="29">
        <v>140640.29999999999</v>
      </c>
      <c r="N130" s="17">
        <f t="shared" si="16"/>
        <v>1</v>
      </c>
      <c r="O130" s="29">
        <v>0</v>
      </c>
      <c r="P130" s="18">
        <f t="shared" si="17"/>
        <v>140640.29999999999</v>
      </c>
    </row>
    <row r="131" spans="1:16" x14ac:dyDescent="0.2">
      <c r="A131" s="27" t="s">
        <v>368</v>
      </c>
      <c r="B131" s="13" t="str">
        <f t="shared" si="24"/>
        <v>4</v>
      </c>
      <c r="C131" s="13" t="str">
        <f t="shared" si="25"/>
        <v>49</v>
      </c>
      <c r="D131" s="26" t="str">
        <f t="shared" si="14"/>
        <v>497</v>
      </c>
      <c r="E131" s="28" t="s">
        <v>369</v>
      </c>
      <c r="F131" s="29">
        <v>0</v>
      </c>
      <c r="G131" s="29">
        <v>0</v>
      </c>
      <c r="H131" s="29">
        <v>0</v>
      </c>
      <c r="I131" s="29">
        <v>0</v>
      </c>
      <c r="J131" s="17" t="str">
        <f t="shared" si="15"/>
        <v xml:space="preserve"> </v>
      </c>
      <c r="K131" s="29">
        <v>0</v>
      </c>
      <c r="L131" s="29">
        <v>0</v>
      </c>
      <c r="M131" s="29">
        <v>0</v>
      </c>
      <c r="N131" s="17" t="str">
        <f t="shared" si="16"/>
        <v xml:space="preserve"> </v>
      </c>
      <c r="O131" s="29">
        <v>0</v>
      </c>
      <c r="P131" s="18">
        <f t="shared" si="17"/>
        <v>0</v>
      </c>
    </row>
    <row r="132" spans="1:16" x14ac:dyDescent="0.2">
      <c r="A132" s="27" t="s">
        <v>267</v>
      </c>
      <c r="B132" s="13" t="str">
        <f t="shared" ref="B132:B140" si="26">LEFT(A132,1)</f>
        <v>4</v>
      </c>
      <c r="C132" s="13" t="str">
        <f t="shared" ref="C132:C140" si="27">LEFT(A132,2)</f>
        <v>49</v>
      </c>
      <c r="D132" s="26" t="str">
        <f t="shared" si="14"/>
        <v>497</v>
      </c>
      <c r="E132" s="28" t="s">
        <v>268</v>
      </c>
      <c r="F132" s="29">
        <v>452440</v>
      </c>
      <c r="G132" s="29">
        <v>-452440</v>
      </c>
      <c r="H132" s="29">
        <v>0</v>
      </c>
      <c r="I132" s="29">
        <v>0</v>
      </c>
      <c r="J132" s="17" t="str">
        <f t="shared" si="15"/>
        <v xml:space="preserve"> </v>
      </c>
      <c r="K132" s="29">
        <v>0</v>
      </c>
      <c r="L132" s="29">
        <v>0</v>
      </c>
      <c r="M132" s="29">
        <v>0</v>
      </c>
      <c r="N132" s="17" t="str">
        <f t="shared" si="16"/>
        <v xml:space="preserve"> </v>
      </c>
      <c r="O132" s="29">
        <v>0</v>
      </c>
      <c r="P132" s="18">
        <f t="shared" si="17"/>
        <v>0</v>
      </c>
    </row>
    <row r="133" spans="1:16" x14ac:dyDescent="0.2">
      <c r="A133" s="27" t="s">
        <v>269</v>
      </c>
      <c r="B133" s="13" t="str">
        <f t="shared" si="26"/>
        <v>4</v>
      </c>
      <c r="C133" s="13" t="str">
        <f t="shared" si="27"/>
        <v>49</v>
      </c>
      <c r="D133" s="26" t="str">
        <f t="shared" si="14"/>
        <v>497</v>
      </c>
      <c r="E133" s="28" t="s">
        <v>270</v>
      </c>
      <c r="F133" s="29">
        <v>0</v>
      </c>
      <c r="G133" s="29">
        <v>0</v>
      </c>
      <c r="H133" s="29">
        <v>0</v>
      </c>
      <c r="I133" s="29">
        <v>0</v>
      </c>
      <c r="J133" s="17" t="str">
        <f t="shared" si="15"/>
        <v xml:space="preserve"> </v>
      </c>
      <c r="K133" s="29">
        <v>0</v>
      </c>
      <c r="L133" s="29">
        <v>0</v>
      </c>
      <c r="M133" s="29">
        <v>0</v>
      </c>
      <c r="N133" s="17" t="str">
        <f t="shared" si="16"/>
        <v xml:space="preserve"> </v>
      </c>
      <c r="O133" s="29">
        <v>0</v>
      </c>
      <c r="P133" s="18">
        <f t="shared" si="17"/>
        <v>0</v>
      </c>
    </row>
    <row r="134" spans="1:16" x14ac:dyDescent="0.2">
      <c r="A134" s="27" t="s">
        <v>271</v>
      </c>
      <c r="B134" s="13" t="str">
        <f t="shared" si="26"/>
        <v>4</v>
      </c>
      <c r="C134" s="13" t="str">
        <f t="shared" si="27"/>
        <v>49</v>
      </c>
      <c r="D134" s="26" t="str">
        <f t="shared" si="14"/>
        <v>497</v>
      </c>
      <c r="E134" s="28" t="s">
        <v>272</v>
      </c>
      <c r="F134" s="29">
        <v>0</v>
      </c>
      <c r="G134" s="29">
        <v>0</v>
      </c>
      <c r="H134" s="29">
        <v>0</v>
      </c>
      <c r="I134" s="29">
        <v>0</v>
      </c>
      <c r="J134" s="17" t="str">
        <f t="shared" si="15"/>
        <v xml:space="preserve"> </v>
      </c>
      <c r="K134" s="29">
        <v>0</v>
      </c>
      <c r="L134" s="29">
        <v>0</v>
      </c>
      <c r="M134" s="29">
        <v>0</v>
      </c>
      <c r="N134" s="17" t="str">
        <f t="shared" si="16"/>
        <v xml:space="preserve"> </v>
      </c>
      <c r="O134" s="29">
        <v>0</v>
      </c>
      <c r="P134" s="18">
        <f t="shared" si="17"/>
        <v>0</v>
      </c>
    </row>
    <row r="135" spans="1:16" x14ac:dyDescent="0.2">
      <c r="A135" s="27" t="s">
        <v>314</v>
      </c>
      <c r="B135" s="13" t="str">
        <f t="shared" si="26"/>
        <v>5</v>
      </c>
      <c r="C135" s="13" t="str">
        <f t="shared" si="27"/>
        <v>52</v>
      </c>
      <c r="D135" s="26" t="str">
        <f t="shared" ref="D135:D144" si="28">LEFT(A135,3)</f>
        <v>520</v>
      </c>
      <c r="E135" s="28" t="s">
        <v>315</v>
      </c>
      <c r="F135" s="29">
        <v>0</v>
      </c>
      <c r="G135" s="29">
        <v>0</v>
      </c>
      <c r="H135" s="29">
        <v>0</v>
      </c>
      <c r="I135" s="29">
        <v>82980.899999999994</v>
      </c>
      <c r="J135" s="17" t="str">
        <f t="shared" ref="J135:J144" si="29">IF(H135=0," ",I135/H135)</f>
        <v xml:space="preserve"> </v>
      </c>
      <c r="K135" s="29">
        <v>82980.899999999994</v>
      </c>
      <c r="L135" s="29">
        <v>0</v>
      </c>
      <c r="M135" s="29">
        <v>82980.899999999994</v>
      </c>
      <c r="N135" s="17">
        <f t="shared" si="16"/>
        <v>1</v>
      </c>
      <c r="O135" s="29">
        <v>0</v>
      </c>
      <c r="P135" s="18">
        <f t="shared" si="17"/>
        <v>82980.899999999994</v>
      </c>
    </row>
    <row r="136" spans="1:16" x14ac:dyDescent="0.2">
      <c r="A136" s="27" t="s">
        <v>190</v>
      </c>
      <c r="B136" s="13" t="str">
        <f t="shared" si="26"/>
        <v>5</v>
      </c>
      <c r="C136" s="13" t="str">
        <f t="shared" si="27"/>
        <v>53</v>
      </c>
      <c r="D136" s="26" t="str">
        <f t="shared" si="28"/>
        <v>534</v>
      </c>
      <c r="E136" s="28" t="s">
        <v>191</v>
      </c>
      <c r="F136" s="29">
        <v>960000</v>
      </c>
      <c r="G136" s="29">
        <v>0</v>
      </c>
      <c r="H136" s="29">
        <v>960000</v>
      </c>
      <c r="I136" s="29">
        <v>0</v>
      </c>
      <c r="J136" s="17">
        <f t="shared" si="29"/>
        <v>0</v>
      </c>
      <c r="K136" s="29">
        <v>0</v>
      </c>
      <c r="L136" s="29">
        <v>0</v>
      </c>
      <c r="M136" s="29">
        <v>0</v>
      </c>
      <c r="N136" s="17" t="str">
        <f t="shared" si="16"/>
        <v xml:space="preserve"> </v>
      </c>
      <c r="O136" s="29">
        <v>0</v>
      </c>
      <c r="P136" s="18">
        <f t="shared" si="17"/>
        <v>-960000</v>
      </c>
    </row>
    <row r="137" spans="1:16" x14ac:dyDescent="0.2">
      <c r="A137" s="27" t="s">
        <v>192</v>
      </c>
      <c r="B137" s="13" t="str">
        <f t="shared" si="26"/>
        <v>5</v>
      </c>
      <c r="C137" s="13" t="str">
        <f t="shared" si="27"/>
        <v>53</v>
      </c>
      <c r="D137" s="26" t="str">
        <f t="shared" si="28"/>
        <v>537</v>
      </c>
      <c r="E137" s="28" t="s">
        <v>193</v>
      </c>
      <c r="F137" s="29">
        <v>5000</v>
      </c>
      <c r="G137" s="29">
        <v>0</v>
      </c>
      <c r="H137" s="29">
        <v>5000</v>
      </c>
      <c r="I137" s="29">
        <v>0</v>
      </c>
      <c r="J137" s="17">
        <f t="shared" si="29"/>
        <v>0</v>
      </c>
      <c r="K137" s="29">
        <v>0</v>
      </c>
      <c r="L137" s="29">
        <v>0</v>
      </c>
      <c r="M137" s="29">
        <v>0</v>
      </c>
      <c r="N137" s="17" t="str">
        <f t="shared" si="16"/>
        <v xml:space="preserve"> </v>
      </c>
      <c r="O137" s="29">
        <v>0</v>
      </c>
      <c r="P137" s="18">
        <f t="shared" si="17"/>
        <v>-5000</v>
      </c>
    </row>
    <row r="138" spans="1:16" x14ac:dyDescent="0.2">
      <c r="A138" s="27" t="s">
        <v>194</v>
      </c>
      <c r="B138" s="13" t="str">
        <f t="shared" si="26"/>
        <v>5</v>
      </c>
      <c r="C138" s="13" t="str">
        <f t="shared" si="27"/>
        <v>54</v>
      </c>
      <c r="D138" s="26" t="str">
        <f t="shared" si="28"/>
        <v>541</v>
      </c>
      <c r="E138" s="28" t="s">
        <v>195</v>
      </c>
      <c r="F138" s="29">
        <v>25000</v>
      </c>
      <c r="G138" s="29">
        <v>0</v>
      </c>
      <c r="H138" s="29">
        <v>25000</v>
      </c>
      <c r="I138" s="29">
        <v>12522.32</v>
      </c>
      <c r="J138" s="17">
        <f t="shared" si="29"/>
        <v>0.50089280000000003</v>
      </c>
      <c r="K138" s="29">
        <v>12522.32</v>
      </c>
      <c r="L138" s="29">
        <v>0</v>
      </c>
      <c r="M138" s="29">
        <v>12522.32</v>
      </c>
      <c r="N138" s="17">
        <f t="shared" si="16"/>
        <v>1</v>
      </c>
      <c r="O138" s="29">
        <v>0</v>
      </c>
      <c r="P138" s="18">
        <f t="shared" si="17"/>
        <v>-12477.68</v>
      </c>
    </row>
    <row r="139" spans="1:16" x14ac:dyDescent="0.2">
      <c r="A139" s="27" t="s">
        <v>196</v>
      </c>
      <c r="B139" s="13" t="str">
        <f t="shared" si="26"/>
        <v>5</v>
      </c>
      <c r="C139" s="13" t="str">
        <f t="shared" si="27"/>
        <v>54</v>
      </c>
      <c r="D139" s="26" t="str">
        <f t="shared" si="28"/>
        <v>541</v>
      </c>
      <c r="E139" s="28" t="s">
        <v>197</v>
      </c>
      <c r="F139" s="29">
        <v>23000</v>
      </c>
      <c r="G139" s="29">
        <v>0</v>
      </c>
      <c r="H139" s="29">
        <v>23000</v>
      </c>
      <c r="I139" s="29">
        <v>9740</v>
      </c>
      <c r="J139" s="17">
        <f t="shared" si="29"/>
        <v>0.42347826086956519</v>
      </c>
      <c r="K139" s="29">
        <v>9740</v>
      </c>
      <c r="L139" s="29">
        <v>0</v>
      </c>
      <c r="M139" s="29">
        <v>9740</v>
      </c>
      <c r="N139" s="17">
        <f t="shared" si="16"/>
        <v>1</v>
      </c>
      <c r="O139" s="29">
        <v>0</v>
      </c>
      <c r="P139" s="18">
        <f t="shared" si="17"/>
        <v>-13260</v>
      </c>
    </row>
    <row r="140" spans="1:16" x14ac:dyDescent="0.2">
      <c r="A140" s="27" t="s">
        <v>198</v>
      </c>
      <c r="B140" s="13" t="str">
        <f t="shared" si="26"/>
        <v>5</v>
      </c>
      <c r="C140" s="13" t="str">
        <f t="shared" si="27"/>
        <v>55</v>
      </c>
      <c r="D140" s="26" t="str">
        <f t="shared" si="28"/>
        <v>550</v>
      </c>
      <c r="E140" s="28" t="s">
        <v>199</v>
      </c>
      <c r="F140" s="29">
        <v>1500000</v>
      </c>
      <c r="G140" s="29">
        <v>0</v>
      </c>
      <c r="H140" s="29">
        <v>1500000</v>
      </c>
      <c r="I140" s="29">
        <v>1322676.82</v>
      </c>
      <c r="J140" s="17">
        <f t="shared" si="29"/>
        <v>0.88178454666666672</v>
      </c>
      <c r="K140" s="29">
        <v>1057308.69</v>
      </c>
      <c r="L140" s="29">
        <v>0</v>
      </c>
      <c r="M140" s="29">
        <v>1057308.69</v>
      </c>
      <c r="N140" s="17">
        <f t="shared" si="16"/>
        <v>0.79937039344198979</v>
      </c>
      <c r="O140" s="29">
        <v>265368.13</v>
      </c>
      <c r="P140" s="18">
        <f t="shared" si="17"/>
        <v>-177323.17999999993</v>
      </c>
    </row>
    <row r="141" spans="1:16" x14ac:dyDescent="0.2">
      <c r="A141" s="27" t="s">
        <v>200</v>
      </c>
      <c r="B141" s="13" t="str">
        <f t="shared" ref="B141:B144" si="30">LEFT(A141,1)</f>
        <v>5</v>
      </c>
      <c r="C141" s="13" t="str">
        <f t="shared" ref="C141:C144" si="31">LEFT(A141,2)</f>
        <v>55</v>
      </c>
      <c r="D141" s="26" t="str">
        <f t="shared" si="28"/>
        <v>554</v>
      </c>
      <c r="E141" s="28" t="s">
        <v>201</v>
      </c>
      <c r="F141" s="29">
        <v>5000</v>
      </c>
      <c r="G141" s="29">
        <v>49732.800000000003</v>
      </c>
      <c r="H141" s="29">
        <v>54732.800000000003</v>
      </c>
      <c r="I141" s="29">
        <v>82888</v>
      </c>
      <c r="J141" s="17">
        <f t="shared" si="29"/>
        <v>1.5144118334892422</v>
      </c>
      <c r="K141" s="29">
        <v>82888</v>
      </c>
      <c r="L141" s="29">
        <v>0</v>
      </c>
      <c r="M141" s="29">
        <v>82888</v>
      </c>
      <c r="N141" s="17">
        <f t="shared" ref="N141:N144" si="32">IF(I141=0," ",M141/I141)</f>
        <v>1</v>
      </c>
      <c r="O141" s="29">
        <v>0</v>
      </c>
      <c r="P141" s="18">
        <f t="shared" ref="P141:P144" si="33">I141-H141</f>
        <v>28155.199999999997</v>
      </c>
    </row>
    <row r="142" spans="1:16" x14ac:dyDescent="0.2">
      <c r="A142" s="27" t="s">
        <v>316</v>
      </c>
      <c r="B142" s="13" t="str">
        <f t="shared" si="30"/>
        <v>5</v>
      </c>
      <c r="C142" s="13" t="str">
        <f t="shared" si="31"/>
        <v>55</v>
      </c>
      <c r="D142" s="26" t="str">
        <f t="shared" si="28"/>
        <v>559</v>
      </c>
      <c r="E142" s="28" t="s">
        <v>317</v>
      </c>
      <c r="F142" s="29">
        <v>0</v>
      </c>
      <c r="G142" s="29">
        <v>0</v>
      </c>
      <c r="H142" s="29">
        <v>0</v>
      </c>
      <c r="I142" s="29">
        <v>17140.060000000001</v>
      </c>
      <c r="J142" s="17" t="str">
        <f t="shared" si="29"/>
        <v xml:space="preserve"> </v>
      </c>
      <c r="K142" s="29">
        <v>8570.0300000000007</v>
      </c>
      <c r="L142" s="29">
        <v>0</v>
      </c>
      <c r="M142" s="29">
        <v>8570.0300000000007</v>
      </c>
      <c r="N142" s="17">
        <f t="shared" si="32"/>
        <v>0.5</v>
      </c>
      <c r="O142" s="29">
        <v>8570.0300000000007</v>
      </c>
      <c r="P142" s="18">
        <f t="shared" si="33"/>
        <v>17140.060000000001</v>
      </c>
    </row>
    <row r="143" spans="1:16" x14ac:dyDescent="0.2">
      <c r="A143" s="27" t="s">
        <v>318</v>
      </c>
      <c r="B143" s="13" t="str">
        <f t="shared" si="30"/>
        <v>5</v>
      </c>
      <c r="C143" s="13" t="str">
        <f t="shared" si="31"/>
        <v>59</v>
      </c>
      <c r="D143" s="26" t="str">
        <f t="shared" si="28"/>
        <v>599</v>
      </c>
      <c r="E143" s="28" t="s">
        <v>319</v>
      </c>
      <c r="F143" s="29">
        <v>0</v>
      </c>
      <c r="G143" s="29">
        <v>0</v>
      </c>
      <c r="H143" s="29">
        <v>0</v>
      </c>
      <c r="I143" s="29">
        <v>0</v>
      </c>
      <c r="J143" s="17" t="str">
        <f t="shared" si="29"/>
        <v xml:space="preserve"> </v>
      </c>
      <c r="K143" s="29">
        <v>0</v>
      </c>
      <c r="L143" s="29">
        <v>0</v>
      </c>
      <c r="M143" s="29">
        <v>0</v>
      </c>
      <c r="N143" s="17" t="str">
        <f t="shared" si="32"/>
        <v xml:space="preserve"> </v>
      </c>
      <c r="O143" s="29">
        <v>0</v>
      </c>
      <c r="P143" s="18">
        <f t="shared" si="33"/>
        <v>0</v>
      </c>
    </row>
    <row r="144" spans="1:16" x14ac:dyDescent="0.2">
      <c r="A144" s="27" t="s">
        <v>202</v>
      </c>
      <c r="B144" s="13" t="str">
        <f t="shared" si="30"/>
        <v>5</v>
      </c>
      <c r="C144" s="13" t="str">
        <f t="shared" si="31"/>
        <v>59</v>
      </c>
      <c r="D144" s="26" t="str">
        <f t="shared" si="28"/>
        <v>599</v>
      </c>
      <c r="E144" s="28" t="s">
        <v>203</v>
      </c>
      <c r="F144" s="29">
        <v>275000</v>
      </c>
      <c r="G144" s="29">
        <v>0</v>
      </c>
      <c r="H144" s="29">
        <v>275000</v>
      </c>
      <c r="I144" s="29">
        <v>276862.5</v>
      </c>
      <c r="J144" s="17">
        <f t="shared" si="29"/>
        <v>1.0067727272727274</v>
      </c>
      <c r="K144" s="29">
        <v>138431.25</v>
      </c>
      <c r="L144" s="29">
        <v>0</v>
      </c>
      <c r="M144" s="29">
        <v>138431.25</v>
      </c>
      <c r="N144" s="17">
        <f t="shared" si="32"/>
        <v>0.5</v>
      </c>
      <c r="O144" s="29">
        <v>138431.25</v>
      </c>
      <c r="P144" s="18">
        <f t="shared" si="33"/>
        <v>1862.5</v>
      </c>
    </row>
    <row r="145" spans="1:16" x14ac:dyDescent="0.2">
      <c r="A145" s="1"/>
      <c r="B145" s="13"/>
      <c r="C145" s="13"/>
      <c r="D145" s="13"/>
      <c r="E145" s="4" t="s">
        <v>19</v>
      </c>
      <c r="F145" s="19">
        <f>SUM(F6:F144)</f>
        <v>278020160</v>
      </c>
      <c r="G145" s="19">
        <f>SUM(G6:G144)</f>
        <v>1584168.6400000004</v>
      </c>
      <c r="H145" s="19">
        <f>SUM(H6:H144)</f>
        <v>279604328.64000005</v>
      </c>
      <c r="I145" s="19">
        <f>SUM(I6:I144)</f>
        <v>172056694.19000006</v>
      </c>
      <c r="J145" s="20">
        <f>I145/H145</f>
        <v>0.61535776297486733</v>
      </c>
      <c r="K145" s="19">
        <f>SUM(K6:K144)</f>
        <v>83461623.070000008</v>
      </c>
      <c r="L145" s="19">
        <f>SUM(L6:L144)</f>
        <v>1339569.6599999999</v>
      </c>
      <c r="M145" s="19">
        <f>SUM(M6:M144)</f>
        <v>82122053.410000011</v>
      </c>
      <c r="N145" s="22">
        <f t="shared" ref="N145" si="34">IF(I145=0," ",M145/I145)</f>
        <v>0.47729647368043499</v>
      </c>
      <c r="O145" s="19">
        <f>SUM(O6:O144)</f>
        <v>89934640.779999986</v>
      </c>
      <c r="P145" s="19">
        <f>SUM(P6:P144)</f>
        <v>-107547634.44999997</v>
      </c>
    </row>
    <row r="146" spans="1:16" x14ac:dyDescent="0.2">
      <c r="A146" s="1"/>
      <c r="B146" s="13"/>
      <c r="C146" s="13"/>
      <c r="D146" s="13"/>
      <c r="E146" s="2"/>
      <c r="F146" s="3"/>
      <c r="G146" s="3"/>
      <c r="H146" s="3"/>
      <c r="I146" s="3"/>
      <c r="J146" s="17"/>
      <c r="K146" s="3"/>
      <c r="L146" s="3"/>
      <c r="M146" s="3"/>
      <c r="N146" s="17"/>
      <c r="O146" s="3"/>
      <c r="P146" s="18"/>
    </row>
    <row r="147" spans="1:16" x14ac:dyDescent="0.2">
      <c r="A147" s="27" t="s">
        <v>204</v>
      </c>
      <c r="B147" s="13" t="str">
        <f t="shared" ref="B147:B179" si="35">LEFT(A147,1)</f>
        <v>6</v>
      </c>
      <c r="C147" s="13" t="str">
        <f t="shared" ref="C147:C179" si="36">LEFT(A147,2)</f>
        <v>60</v>
      </c>
      <c r="D147" s="26" t="str">
        <f t="shared" ref="D147" si="37">LEFT(A147,3)</f>
        <v>603</v>
      </c>
      <c r="E147" s="28" t="s">
        <v>205</v>
      </c>
      <c r="F147" s="29">
        <v>9380000</v>
      </c>
      <c r="G147" s="29">
        <v>0</v>
      </c>
      <c r="H147" s="29">
        <v>9380000</v>
      </c>
      <c r="I147" s="29">
        <v>0</v>
      </c>
      <c r="J147" s="17">
        <f t="shared" ref="J147:J176" si="38">IF(H147=0," ",I147/H147)</f>
        <v>0</v>
      </c>
      <c r="K147" s="29">
        <v>0</v>
      </c>
      <c r="L147" s="29">
        <v>0</v>
      </c>
      <c r="M147" s="29">
        <v>0</v>
      </c>
      <c r="N147" s="17" t="str">
        <f t="shared" ref="N147:N187" si="39">IF(I147=0," ",M147/I147)</f>
        <v xml:space="preserve"> </v>
      </c>
      <c r="O147" s="29">
        <v>0</v>
      </c>
      <c r="P147" s="18">
        <f t="shared" ref="P147:P187" si="40">I147-H147</f>
        <v>-9380000</v>
      </c>
    </row>
    <row r="148" spans="1:16" x14ac:dyDescent="0.2">
      <c r="A148" s="27" t="s">
        <v>320</v>
      </c>
      <c r="B148" s="13" t="str">
        <f t="shared" ref="B148:B150" si="41">LEFT(A148,1)</f>
        <v>6</v>
      </c>
      <c r="C148" s="13" t="str">
        <f t="shared" ref="C148:C150" si="42">LEFT(A148,2)</f>
        <v>68</v>
      </c>
      <c r="D148" s="13" t="str">
        <f t="shared" ref="D148:D150" si="43">LEFT(A148,3)</f>
        <v>680</v>
      </c>
      <c r="E148" s="28" t="s">
        <v>321</v>
      </c>
      <c r="F148" s="29">
        <v>0</v>
      </c>
      <c r="G148" s="29">
        <v>0</v>
      </c>
      <c r="H148" s="29">
        <v>0</v>
      </c>
      <c r="I148" s="29">
        <v>364487.41</v>
      </c>
      <c r="J148" s="17" t="str">
        <f t="shared" si="38"/>
        <v xml:space="preserve"> </v>
      </c>
      <c r="K148" s="29">
        <v>59808.73</v>
      </c>
      <c r="L148" s="29">
        <v>0</v>
      </c>
      <c r="M148" s="29">
        <v>59808.73</v>
      </c>
      <c r="N148" s="17">
        <f t="shared" si="39"/>
        <v>0.16408997501450051</v>
      </c>
      <c r="O148" s="29">
        <v>304678.68</v>
      </c>
      <c r="P148" s="18">
        <f t="shared" si="40"/>
        <v>364487.41</v>
      </c>
    </row>
    <row r="149" spans="1:16" x14ac:dyDescent="0.2">
      <c r="A149" s="27" t="s">
        <v>348</v>
      </c>
      <c r="B149" s="13" t="str">
        <f t="shared" si="41"/>
        <v>7</v>
      </c>
      <c r="C149" s="13" t="str">
        <f t="shared" si="42"/>
        <v>72</v>
      </c>
      <c r="D149" s="13" t="str">
        <f t="shared" si="43"/>
        <v>720</v>
      </c>
      <c r="E149" s="28" t="s">
        <v>281</v>
      </c>
      <c r="F149" s="29">
        <v>0</v>
      </c>
      <c r="G149" s="29">
        <v>1435010</v>
      </c>
      <c r="H149" s="29">
        <v>1435010</v>
      </c>
      <c r="I149" s="29">
        <v>1203099.2</v>
      </c>
      <c r="J149" s="17">
        <f t="shared" si="38"/>
        <v>0.83839081260757764</v>
      </c>
      <c r="K149" s="29">
        <v>1203099.2</v>
      </c>
      <c r="L149" s="29">
        <v>0</v>
      </c>
      <c r="M149" s="29">
        <v>1203099.2</v>
      </c>
      <c r="N149" s="17">
        <f t="shared" si="39"/>
        <v>1</v>
      </c>
      <c r="O149" s="29">
        <v>0</v>
      </c>
      <c r="P149" s="18">
        <f t="shared" si="40"/>
        <v>-231910.80000000005</v>
      </c>
    </row>
    <row r="150" spans="1:16" x14ac:dyDescent="0.2">
      <c r="A150" s="27" t="s">
        <v>349</v>
      </c>
      <c r="B150" s="13" t="str">
        <f t="shared" si="41"/>
        <v>7</v>
      </c>
      <c r="C150" s="13" t="str">
        <f t="shared" si="42"/>
        <v>72</v>
      </c>
      <c r="D150" s="13" t="str">
        <f t="shared" si="43"/>
        <v>720</v>
      </c>
      <c r="E150" s="28" t="s">
        <v>285</v>
      </c>
      <c r="F150" s="29">
        <v>0</v>
      </c>
      <c r="G150" s="29">
        <v>547047</v>
      </c>
      <c r="H150" s="29">
        <v>547047</v>
      </c>
      <c r="I150" s="29">
        <v>0</v>
      </c>
      <c r="J150" s="17">
        <f t="shared" si="38"/>
        <v>0</v>
      </c>
      <c r="K150" s="29">
        <v>0</v>
      </c>
      <c r="L150" s="29">
        <v>0</v>
      </c>
      <c r="M150" s="29">
        <v>0</v>
      </c>
      <c r="N150" s="17" t="str">
        <f t="shared" si="39"/>
        <v xml:space="preserve"> </v>
      </c>
      <c r="O150" s="29">
        <v>0</v>
      </c>
      <c r="P150" s="18">
        <f t="shared" si="40"/>
        <v>-547047</v>
      </c>
    </row>
    <row r="151" spans="1:16" x14ac:dyDescent="0.2">
      <c r="A151" s="27" t="s">
        <v>350</v>
      </c>
      <c r="B151" s="13" t="str">
        <f t="shared" ref="B151:B167" si="44">LEFT(A151,1)</f>
        <v>7</v>
      </c>
      <c r="C151" s="13" t="str">
        <f t="shared" ref="C151:C167" si="45">LEFT(A151,2)</f>
        <v>72</v>
      </c>
      <c r="D151" s="13" t="str">
        <f t="shared" ref="D151:D167" si="46">LEFT(A151,3)</f>
        <v>720</v>
      </c>
      <c r="E151" s="28" t="s">
        <v>351</v>
      </c>
      <c r="F151" s="29">
        <v>0</v>
      </c>
      <c r="G151" s="29">
        <v>4598235</v>
      </c>
      <c r="H151" s="29">
        <v>4598235</v>
      </c>
      <c r="I151" s="29">
        <v>0</v>
      </c>
      <c r="J151" s="17">
        <f t="shared" si="38"/>
        <v>0</v>
      </c>
      <c r="K151" s="29">
        <v>0</v>
      </c>
      <c r="L151" s="29">
        <v>0</v>
      </c>
      <c r="M151" s="29">
        <v>0</v>
      </c>
      <c r="N151" s="17" t="str">
        <f t="shared" si="39"/>
        <v xml:space="preserve"> </v>
      </c>
      <c r="O151" s="29">
        <v>0</v>
      </c>
      <c r="P151" s="18">
        <f t="shared" si="40"/>
        <v>-4598235</v>
      </c>
    </row>
    <row r="152" spans="1:16" x14ac:dyDescent="0.2">
      <c r="A152" s="27" t="s">
        <v>352</v>
      </c>
      <c r="B152" s="13" t="str">
        <f t="shared" si="44"/>
        <v>7</v>
      </c>
      <c r="C152" s="13" t="str">
        <f t="shared" si="45"/>
        <v>72</v>
      </c>
      <c r="D152" s="13" t="str">
        <f t="shared" si="46"/>
        <v>720</v>
      </c>
      <c r="E152" s="28" t="s">
        <v>289</v>
      </c>
      <c r="F152" s="29">
        <v>0</v>
      </c>
      <c r="G152" s="29">
        <v>1315190</v>
      </c>
      <c r="H152" s="29">
        <v>1315190</v>
      </c>
      <c r="I152" s="29">
        <v>0</v>
      </c>
      <c r="J152" s="17">
        <f t="shared" si="38"/>
        <v>0</v>
      </c>
      <c r="K152" s="29">
        <v>0</v>
      </c>
      <c r="L152" s="29">
        <v>0</v>
      </c>
      <c r="M152" s="29">
        <v>0</v>
      </c>
      <c r="N152" s="17" t="str">
        <f t="shared" si="39"/>
        <v xml:space="preserve"> </v>
      </c>
      <c r="O152" s="29">
        <v>0</v>
      </c>
      <c r="P152" s="18">
        <f t="shared" si="40"/>
        <v>-1315190</v>
      </c>
    </row>
    <row r="153" spans="1:16" x14ac:dyDescent="0.2">
      <c r="A153" s="27" t="s">
        <v>353</v>
      </c>
      <c r="B153" s="13" t="str">
        <f t="shared" si="44"/>
        <v>7</v>
      </c>
      <c r="C153" s="13" t="str">
        <f t="shared" si="45"/>
        <v>72</v>
      </c>
      <c r="D153" s="13" t="str">
        <f t="shared" si="46"/>
        <v>720</v>
      </c>
      <c r="E153" s="28" t="s">
        <v>354</v>
      </c>
      <c r="F153" s="29">
        <v>0</v>
      </c>
      <c r="G153" s="29">
        <v>2376085</v>
      </c>
      <c r="H153" s="29">
        <v>2376085</v>
      </c>
      <c r="I153" s="29">
        <v>2780408.89</v>
      </c>
      <c r="J153" s="17">
        <f t="shared" si="38"/>
        <v>1.1701638998604849</v>
      </c>
      <c r="K153" s="29">
        <v>2780408.89</v>
      </c>
      <c r="L153" s="29">
        <v>0</v>
      </c>
      <c r="M153" s="29">
        <v>2780408.89</v>
      </c>
      <c r="N153" s="17">
        <f t="shared" si="39"/>
        <v>1</v>
      </c>
      <c r="O153" s="29">
        <v>0</v>
      </c>
      <c r="P153" s="18">
        <f t="shared" si="40"/>
        <v>404323.89000000013</v>
      </c>
    </row>
    <row r="154" spans="1:16" x14ac:dyDescent="0.2">
      <c r="A154" s="27" t="s">
        <v>355</v>
      </c>
      <c r="B154" s="13" t="str">
        <f t="shared" si="44"/>
        <v>7</v>
      </c>
      <c r="C154" s="13" t="str">
        <f t="shared" si="45"/>
        <v>72</v>
      </c>
      <c r="D154" s="13" t="str">
        <f t="shared" si="46"/>
        <v>720</v>
      </c>
      <c r="E154" s="28" t="s">
        <v>356</v>
      </c>
      <c r="F154" s="29">
        <v>0</v>
      </c>
      <c r="G154" s="29">
        <v>1062342</v>
      </c>
      <c r="H154" s="29">
        <v>1062342</v>
      </c>
      <c r="I154" s="29">
        <v>1062344.7</v>
      </c>
      <c r="J154" s="17">
        <f t="shared" si="38"/>
        <v>1.0000025415544147</v>
      </c>
      <c r="K154" s="29">
        <v>1062344.7</v>
      </c>
      <c r="L154" s="29">
        <v>0</v>
      </c>
      <c r="M154" s="29">
        <v>1062344.7</v>
      </c>
      <c r="N154" s="17">
        <f t="shared" si="39"/>
        <v>1</v>
      </c>
      <c r="O154" s="29">
        <v>0</v>
      </c>
      <c r="P154" s="18">
        <f t="shared" si="40"/>
        <v>2.6999999999534339</v>
      </c>
    </row>
    <row r="155" spans="1:16" x14ac:dyDescent="0.2">
      <c r="A155" s="27" t="s">
        <v>273</v>
      </c>
      <c r="B155" s="13" t="str">
        <f t="shared" si="44"/>
        <v>7</v>
      </c>
      <c r="C155" s="13" t="str">
        <f t="shared" si="45"/>
        <v>72</v>
      </c>
      <c r="D155" s="13" t="str">
        <f t="shared" si="46"/>
        <v>723</v>
      </c>
      <c r="E155" s="28" t="s">
        <v>274</v>
      </c>
      <c r="F155" s="29">
        <v>406000</v>
      </c>
      <c r="G155" s="29">
        <v>0</v>
      </c>
      <c r="H155" s="29">
        <v>406000</v>
      </c>
      <c r="I155" s="29">
        <v>0</v>
      </c>
      <c r="J155" s="17">
        <f t="shared" si="38"/>
        <v>0</v>
      </c>
      <c r="K155" s="29">
        <v>0</v>
      </c>
      <c r="L155" s="29">
        <v>0</v>
      </c>
      <c r="M155" s="29">
        <v>0</v>
      </c>
      <c r="N155" s="17" t="str">
        <f t="shared" si="39"/>
        <v xml:space="preserve"> </v>
      </c>
      <c r="O155" s="29">
        <v>0</v>
      </c>
      <c r="P155" s="18">
        <f t="shared" si="40"/>
        <v>-406000</v>
      </c>
    </row>
    <row r="156" spans="1:16" x14ac:dyDescent="0.2">
      <c r="A156" s="27" t="s">
        <v>357</v>
      </c>
      <c r="B156" s="13" t="str">
        <f t="shared" si="44"/>
        <v>7</v>
      </c>
      <c r="C156" s="13" t="str">
        <f t="shared" si="45"/>
        <v>75</v>
      </c>
      <c r="D156" s="13" t="str">
        <f t="shared" si="46"/>
        <v>750</v>
      </c>
      <c r="E156" s="28" t="s">
        <v>279</v>
      </c>
      <c r="F156" s="29">
        <v>0</v>
      </c>
      <c r="G156" s="29">
        <v>387510</v>
      </c>
      <c r="H156" s="29">
        <v>387510</v>
      </c>
      <c r="I156" s="29">
        <v>387510</v>
      </c>
      <c r="J156" s="17">
        <f t="shared" si="38"/>
        <v>1</v>
      </c>
      <c r="K156" s="29">
        <v>387510</v>
      </c>
      <c r="L156" s="29">
        <v>0</v>
      </c>
      <c r="M156" s="29">
        <v>387510</v>
      </c>
      <c r="N156" s="17">
        <f t="shared" si="39"/>
        <v>1</v>
      </c>
      <c r="O156" s="29">
        <v>0</v>
      </c>
      <c r="P156" s="18">
        <f t="shared" si="40"/>
        <v>0</v>
      </c>
    </row>
    <row r="157" spans="1:16" x14ac:dyDescent="0.2">
      <c r="A157" s="27" t="s">
        <v>358</v>
      </c>
      <c r="B157" s="13" t="str">
        <f t="shared" si="44"/>
        <v>7</v>
      </c>
      <c r="C157" s="13" t="str">
        <f t="shared" si="45"/>
        <v>75</v>
      </c>
      <c r="D157" s="13" t="str">
        <f t="shared" si="46"/>
        <v>750</v>
      </c>
      <c r="E157" s="28" t="s">
        <v>359</v>
      </c>
      <c r="F157" s="29">
        <v>0</v>
      </c>
      <c r="G157" s="29">
        <v>3744390</v>
      </c>
      <c r="H157" s="29">
        <v>3744390</v>
      </c>
      <c r="I157" s="29">
        <v>1713004.75</v>
      </c>
      <c r="J157" s="17">
        <f t="shared" si="38"/>
        <v>0.45748566522183853</v>
      </c>
      <c r="K157" s="29">
        <v>1713004.75</v>
      </c>
      <c r="L157" s="29">
        <v>0</v>
      </c>
      <c r="M157" s="29">
        <v>1713004.75</v>
      </c>
      <c r="N157" s="17">
        <f t="shared" si="39"/>
        <v>1</v>
      </c>
      <c r="O157" s="29">
        <v>0</v>
      </c>
      <c r="P157" s="18">
        <f t="shared" si="40"/>
        <v>-2031385.25</v>
      </c>
    </row>
    <row r="158" spans="1:16" x14ac:dyDescent="0.2">
      <c r="A158" s="27" t="s">
        <v>360</v>
      </c>
      <c r="B158" s="13" t="str">
        <f t="shared" si="44"/>
        <v>7</v>
      </c>
      <c r="C158" s="13" t="str">
        <f t="shared" si="45"/>
        <v>75</v>
      </c>
      <c r="D158" s="13" t="str">
        <f t="shared" si="46"/>
        <v>750</v>
      </c>
      <c r="E158" s="28" t="s">
        <v>361</v>
      </c>
      <c r="F158" s="29">
        <v>0</v>
      </c>
      <c r="G158" s="29">
        <v>28500</v>
      </c>
      <c r="H158" s="29">
        <v>28500</v>
      </c>
      <c r="I158" s="29">
        <v>28500</v>
      </c>
      <c r="J158" s="17">
        <f t="shared" si="38"/>
        <v>1</v>
      </c>
      <c r="K158" s="29">
        <v>28500</v>
      </c>
      <c r="L158" s="29">
        <v>0</v>
      </c>
      <c r="M158" s="29">
        <v>28500</v>
      </c>
      <c r="N158" s="17">
        <f t="shared" si="39"/>
        <v>1</v>
      </c>
      <c r="O158" s="29">
        <v>0</v>
      </c>
      <c r="P158" s="18">
        <f t="shared" si="40"/>
        <v>0</v>
      </c>
    </row>
    <row r="159" spans="1:16" x14ac:dyDescent="0.2">
      <c r="A159" s="27" t="s">
        <v>275</v>
      </c>
      <c r="B159" s="13" t="str">
        <f t="shared" si="44"/>
        <v>7</v>
      </c>
      <c r="C159" s="13" t="str">
        <f t="shared" si="45"/>
        <v>75</v>
      </c>
      <c r="D159" s="13" t="str">
        <f t="shared" si="46"/>
        <v>750</v>
      </c>
      <c r="E159" s="28" t="s">
        <v>276</v>
      </c>
      <c r="F159" s="29">
        <v>905000</v>
      </c>
      <c r="G159" s="29">
        <v>0</v>
      </c>
      <c r="H159" s="29">
        <v>905000</v>
      </c>
      <c r="I159" s="29">
        <v>1355671.21</v>
      </c>
      <c r="J159" s="17">
        <f t="shared" si="38"/>
        <v>1.4979792375690608</v>
      </c>
      <c r="K159" s="29">
        <v>1355671.21</v>
      </c>
      <c r="L159" s="29">
        <v>0</v>
      </c>
      <c r="M159" s="29">
        <v>1355671.21</v>
      </c>
      <c r="N159" s="17">
        <f t="shared" si="39"/>
        <v>1</v>
      </c>
      <c r="O159" s="29">
        <v>0</v>
      </c>
      <c r="P159" s="18">
        <f t="shared" si="40"/>
        <v>450671.20999999996</v>
      </c>
    </row>
    <row r="160" spans="1:16" x14ac:dyDescent="0.2">
      <c r="A160" s="27" t="s">
        <v>362</v>
      </c>
      <c r="B160" s="13" t="str">
        <f t="shared" si="44"/>
        <v>7</v>
      </c>
      <c r="C160" s="13" t="str">
        <f t="shared" si="45"/>
        <v>75</v>
      </c>
      <c r="D160" s="13" t="str">
        <f t="shared" si="46"/>
        <v>750</v>
      </c>
      <c r="E160" s="28" t="s">
        <v>363</v>
      </c>
      <c r="F160" s="29">
        <v>0</v>
      </c>
      <c r="G160" s="29">
        <v>2375041</v>
      </c>
      <c r="H160" s="29">
        <v>2375041</v>
      </c>
      <c r="I160" s="29">
        <v>0</v>
      </c>
      <c r="J160" s="17">
        <f t="shared" si="38"/>
        <v>0</v>
      </c>
      <c r="K160" s="29">
        <v>0</v>
      </c>
      <c r="L160" s="29">
        <v>0</v>
      </c>
      <c r="M160" s="29">
        <v>0</v>
      </c>
      <c r="N160" s="17" t="str">
        <f t="shared" si="39"/>
        <v xml:space="preserve"> </v>
      </c>
      <c r="O160" s="29">
        <v>0</v>
      </c>
      <c r="P160" s="18">
        <f t="shared" si="40"/>
        <v>-2375041</v>
      </c>
    </row>
    <row r="161" spans="1:16" x14ac:dyDescent="0.2">
      <c r="A161" s="27" t="s">
        <v>364</v>
      </c>
      <c r="B161" s="13" t="str">
        <f t="shared" si="44"/>
        <v>7</v>
      </c>
      <c r="C161" s="13" t="str">
        <f t="shared" si="45"/>
        <v>75</v>
      </c>
      <c r="D161" s="13" t="str">
        <f t="shared" si="46"/>
        <v>750</v>
      </c>
      <c r="E161" s="28" t="s">
        <v>365</v>
      </c>
      <c r="F161" s="29">
        <v>0</v>
      </c>
      <c r="G161" s="29">
        <v>537930</v>
      </c>
      <c r="H161" s="29">
        <v>537930</v>
      </c>
      <c r="I161" s="29">
        <v>0</v>
      </c>
      <c r="J161" s="17">
        <f t="shared" si="38"/>
        <v>0</v>
      </c>
      <c r="K161" s="29">
        <v>0</v>
      </c>
      <c r="L161" s="29">
        <v>0</v>
      </c>
      <c r="M161" s="29">
        <v>0</v>
      </c>
      <c r="N161" s="17" t="str">
        <f t="shared" si="39"/>
        <v xml:space="preserve"> </v>
      </c>
      <c r="O161" s="29">
        <v>0</v>
      </c>
      <c r="P161" s="18">
        <f t="shared" si="40"/>
        <v>-537930</v>
      </c>
    </row>
    <row r="162" spans="1:16" x14ac:dyDescent="0.2">
      <c r="A162" s="27" t="s">
        <v>223</v>
      </c>
      <c r="B162" s="13" t="str">
        <f t="shared" si="44"/>
        <v>7</v>
      </c>
      <c r="C162" s="13" t="str">
        <f t="shared" si="45"/>
        <v>77</v>
      </c>
      <c r="D162" s="13" t="str">
        <f t="shared" si="46"/>
        <v>770</v>
      </c>
      <c r="E162" s="28" t="s">
        <v>277</v>
      </c>
      <c r="F162" s="29">
        <v>190000</v>
      </c>
      <c r="G162" s="29">
        <v>0</v>
      </c>
      <c r="H162" s="29">
        <v>190000</v>
      </c>
      <c r="I162" s="29">
        <v>0</v>
      </c>
      <c r="J162" s="17">
        <f t="shared" si="38"/>
        <v>0</v>
      </c>
      <c r="K162" s="29">
        <v>0</v>
      </c>
      <c r="L162" s="29">
        <v>0</v>
      </c>
      <c r="M162" s="29">
        <v>0</v>
      </c>
      <c r="N162" s="17" t="str">
        <f t="shared" si="39"/>
        <v xml:space="preserve"> </v>
      </c>
      <c r="O162" s="29">
        <v>0</v>
      </c>
      <c r="P162" s="18">
        <f t="shared" si="40"/>
        <v>-190000</v>
      </c>
    </row>
    <row r="163" spans="1:16" x14ac:dyDescent="0.2">
      <c r="A163" s="27" t="s">
        <v>322</v>
      </c>
      <c r="B163" s="13" t="str">
        <f t="shared" si="44"/>
        <v>7</v>
      </c>
      <c r="C163" s="13" t="str">
        <f t="shared" si="45"/>
        <v>79</v>
      </c>
      <c r="D163" s="13" t="str">
        <f t="shared" si="46"/>
        <v>791</v>
      </c>
      <c r="E163" s="28" t="s">
        <v>323</v>
      </c>
      <c r="F163" s="29">
        <v>0</v>
      </c>
      <c r="G163" s="29">
        <v>306000</v>
      </c>
      <c r="H163" s="29">
        <v>306000</v>
      </c>
      <c r="I163" s="29">
        <v>0</v>
      </c>
      <c r="J163" s="17">
        <f t="shared" si="38"/>
        <v>0</v>
      </c>
      <c r="K163" s="29">
        <v>0</v>
      </c>
      <c r="L163" s="29">
        <v>0</v>
      </c>
      <c r="M163" s="29">
        <v>0</v>
      </c>
      <c r="N163" s="17" t="str">
        <f t="shared" si="39"/>
        <v xml:space="preserve"> </v>
      </c>
      <c r="O163" s="29">
        <v>0</v>
      </c>
      <c r="P163" s="18">
        <f t="shared" si="40"/>
        <v>-306000</v>
      </c>
    </row>
    <row r="164" spans="1:16" x14ac:dyDescent="0.2">
      <c r="A164" s="27" t="s">
        <v>206</v>
      </c>
      <c r="B164" s="13" t="str">
        <f t="shared" si="44"/>
        <v>7</v>
      </c>
      <c r="C164" s="13" t="str">
        <f t="shared" si="45"/>
        <v>79</v>
      </c>
      <c r="D164" s="13" t="str">
        <f t="shared" si="46"/>
        <v>797</v>
      </c>
      <c r="E164" s="28" t="s">
        <v>189</v>
      </c>
      <c r="F164" s="29">
        <v>239835</v>
      </c>
      <c r="G164" s="29">
        <v>0</v>
      </c>
      <c r="H164" s="29">
        <v>239835</v>
      </c>
      <c r="I164" s="29">
        <v>0</v>
      </c>
      <c r="J164" s="17">
        <f t="shared" si="38"/>
        <v>0</v>
      </c>
      <c r="K164" s="29">
        <v>0</v>
      </c>
      <c r="L164" s="29">
        <v>0</v>
      </c>
      <c r="M164" s="29">
        <v>0</v>
      </c>
      <c r="N164" s="17" t="str">
        <f t="shared" si="39"/>
        <v xml:space="preserve"> </v>
      </c>
      <c r="O164" s="29">
        <v>0</v>
      </c>
      <c r="P164" s="18">
        <f t="shared" si="40"/>
        <v>-239835</v>
      </c>
    </row>
    <row r="165" spans="1:16" x14ac:dyDescent="0.2">
      <c r="A165" s="27" t="s">
        <v>207</v>
      </c>
      <c r="B165" s="13" t="str">
        <f t="shared" si="44"/>
        <v>7</v>
      </c>
      <c r="C165" s="13" t="str">
        <f t="shared" si="45"/>
        <v>79</v>
      </c>
      <c r="D165" s="13" t="str">
        <f t="shared" si="46"/>
        <v>797</v>
      </c>
      <c r="E165" s="28" t="s">
        <v>186</v>
      </c>
      <c r="F165" s="29">
        <v>2120</v>
      </c>
      <c r="G165" s="29">
        <v>0</v>
      </c>
      <c r="H165" s="29">
        <v>2120</v>
      </c>
      <c r="I165" s="29">
        <v>0</v>
      </c>
      <c r="J165" s="17">
        <f t="shared" si="38"/>
        <v>0</v>
      </c>
      <c r="K165" s="29">
        <v>0</v>
      </c>
      <c r="L165" s="29">
        <v>0</v>
      </c>
      <c r="M165" s="29">
        <v>0</v>
      </c>
      <c r="N165" s="17" t="str">
        <f t="shared" si="39"/>
        <v xml:space="preserve"> </v>
      </c>
      <c r="O165" s="29">
        <v>0</v>
      </c>
      <c r="P165" s="18">
        <f t="shared" si="40"/>
        <v>-2120</v>
      </c>
    </row>
    <row r="166" spans="1:16" x14ac:dyDescent="0.2">
      <c r="A166" s="27" t="s">
        <v>208</v>
      </c>
      <c r="B166" s="13" t="str">
        <f t="shared" si="44"/>
        <v>7</v>
      </c>
      <c r="C166" s="13" t="str">
        <f t="shared" si="45"/>
        <v>79</v>
      </c>
      <c r="D166" s="13" t="str">
        <f t="shared" si="46"/>
        <v>797</v>
      </c>
      <c r="E166" s="28" t="s">
        <v>187</v>
      </c>
      <c r="F166" s="29">
        <v>1500</v>
      </c>
      <c r="G166" s="29">
        <v>0</v>
      </c>
      <c r="H166" s="29">
        <v>1500</v>
      </c>
      <c r="I166" s="29">
        <v>0</v>
      </c>
      <c r="J166" s="17">
        <f t="shared" si="38"/>
        <v>0</v>
      </c>
      <c r="K166" s="29">
        <v>0</v>
      </c>
      <c r="L166" s="29">
        <v>0</v>
      </c>
      <c r="M166" s="29">
        <v>0</v>
      </c>
      <c r="N166" s="17" t="str">
        <f t="shared" si="39"/>
        <v xml:space="preserve"> </v>
      </c>
      <c r="O166" s="29">
        <v>0</v>
      </c>
      <c r="P166" s="18">
        <f t="shared" si="40"/>
        <v>-1500</v>
      </c>
    </row>
    <row r="167" spans="1:16" x14ac:dyDescent="0.2">
      <c r="A167" s="27" t="s">
        <v>278</v>
      </c>
      <c r="B167" s="13" t="str">
        <f t="shared" si="44"/>
        <v>7</v>
      </c>
      <c r="C167" s="13" t="str">
        <f t="shared" si="45"/>
        <v>79</v>
      </c>
      <c r="D167" s="13" t="str">
        <f t="shared" si="46"/>
        <v>797</v>
      </c>
      <c r="E167" s="28" t="s">
        <v>279</v>
      </c>
      <c r="F167" s="29">
        <v>387510</v>
      </c>
      <c r="G167" s="29">
        <v>-387510</v>
      </c>
      <c r="H167" s="29">
        <v>0</v>
      </c>
      <c r="I167" s="29">
        <v>0</v>
      </c>
      <c r="J167" s="17" t="str">
        <f t="shared" si="38"/>
        <v xml:space="preserve"> </v>
      </c>
      <c r="K167" s="29">
        <v>0</v>
      </c>
      <c r="L167" s="29">
        <v>0</v>
      </c>
      <c r="M167" s="29">
        <v>0</v>
      </c>
      <c r="N167" s="17" t="str">
        <f t="shared" si="39"/>
        <v xml:space="preserve"> </v>
      </c>
      <c r="O167" s="29">
        <v>0</v>
      </c>
      <c r="P167" s="18">
        <f t="shared" si="40"/>
        <v>0</v>
      </c>
    </row>
    <row r="168" spans="1:16" x14ac:dyDescent="0.2">
      <c r="A168" s="27" t="s">
        <v>280</v>
      </c>
      <c r="B168" s="13" t="str">
        <f t="shared" ref="B168:B170" si="47">LEFT(A168,1)</f>
        <v>7</v>
      </c>
      <c r="C168" s="13" t="str">
        <f t="shared" ref="C168:C170" si="48">LEFT(A168,2)</f>
        <v>79</v>
      </c>
      <c r="D168" s="13" t="str">
        <f t="shared" ref="D168:D170" si="49">LEFT(A168,3)</f>
        <v>797</v>
      </c>
      <c r="E168" s="28" t="s">
        <v>281</v>
      </c>
      <c r="F168" s="29">
        <v>1435010</v>
      </c>
      <c r="G168" s="29">
        <v>-1435010</v>
      </c>
      <c r="H168" s="29">
        <v>0</v>
      </c>
      <c r="I168" s="29">
        <v>0</v>
      </c>
      <c r="J168" s="17" t="str">
        <f t="shared" si="38"/>
        <v xml:space="preserve"> </v>
      </c>
      <c r="K168" s="29">
        <v>0</v>
      </c>
      <c r="L168" s="29">
        <v>0</v>
      </c>
      <c r="M168" s="29">
        <v>0</v>
      </c>
      <c r="N168" s="17" t="str">
        <f t="shared" si="39"/>
        <v xml:space="preserve"> </v>
      </c>
      <c r="O168" s="29">
        <v>0</v>
      </c>
      <c r="P168" s="18">
        <f t="shared" si="40"/>
        <v>0</v>
      </c>
    </row>
    <row r="169" spans="1:16" x14ac:dyDescent="0.2">
      <c r="A169" s="27" t="s">
        <v>282</v>
      </c>
      <c r="B169" s="13" t="str">
        <f t="shared" si="47"/>
        <v>7</v>
      </c>
      <c r="C169" s="13" t="str">
        <f t="shared" si="48"/>
        <v>79</v>
      </c>
      <c r="D169" s="13" t="str">
        <f t="shared" si="49"/>
        <v>797</v>
      </c>
      <c r="E169" s="28" t="s">
        <v>283</v>
      </c>
      <c r="F169" s="29">
        <v>3744390</v>
      </c>
      <c r="G169" s="29">
        <v>-3744390</v>
      </c>
      <c r="H169" s="29">
        <v>0</v>
      </c>
      <c r="I169" s="29">
        <v>0</v>
      </c>
      <c r="J169" s="17" t="str">
        <f t="shared" si="38"/>
        <v xml:space="preserve"> </v>
      </c>
      <c r="K169" s="29">
        <v>0</v>
      </c>
      <c r="L169" s="29">
        <v>0</v>
      </c>
      <c r="M169" s="29">
        <v>0</v>
      </c>
      <c r="N169" s="17" t="str">
        <f t="shared" si="39"/>
        <v xml:space="preserve"> </v>
      </c>
      <c r="O169" s="29">
        <v>0</v>
      </c>
      <c r="P169" s="18">
        <f t="shared" si="40"/>
        <v>0</v>
      </c>
    </row>
    <row r="170" spans="1:16" x14ac:dyDescent="0.2">
      <c r="A170" s="27" t="s">
        <v>284</v>
      </c>
      <c r="B170" s="13" t="str">
        <f t="shared" si="47"/>
        <v>7</v>
      </c>
      <c r="C170" s="13" t="str">
        <f t="shared" si="48"/>
        <v>79</v>
      </c>
      <c r="D170" s="13" t="str">
        <f t="shared" si="49"/>
        <v>797</v>
      </c>
      <c r="E170" s="28" t="s">
        <v>285</v>
      </c>
      <c r="F170" s="29">
        <v>547047</v>
      </c>
      <c r="G170" s="29">
        <v>-547047</v>
      </c>
      <c r="H170" s="29">
        <v>0</v>
      </c>
      <c r="I170" s="29">
        <v>0</v>
      </c>
      <c r="J170" s="17" t="str">
        <f t="shared" si="38"/>
        <v xml:space="preserve"> </v>
      </c>
      <c r="K170" s="29">
        <v>0</v>
      </c>
      <c r="L170" s="29">
        <v>0</v>
      </c>
      <c r="M170" s="29">
        <v>0</v>
      </c>
      <c r="N170" s="17" t="str">
        <f t="shared" si="39"/>
        <v xml:space="preserve"> </v>
      </c>
      <c r="O170" s="29">
        <v>0</v>
      </c>
      <c r="P170" s="18">
        <f t="shared" si="40"/>
        <v>0</v>
      </c>
    </row>
    <row r="171" spans="1:16" x14ac:dyDescent="0.2">
      <c r="A171" s="27" t="s">
        <v>286</v>
      </c>
      <c r="B171" s="13" t="str">
        <f t="shared" ref="B171:B176" si="50">LEFT(A171,1)</f>
        <v>7</v>
      </c>
      <c r="C171" s="13" t="str">
        <f t="shared" ref="C171:C176" si="51">LEFT(A171,2)</f>
        <v>79</v>
      </c>
      <c r="D171" s="13" t="str">
        <f t="shared" ref="D171:D176" si="52">LEFT(A171,3)</f>
        <v>797</v>
      </c>
      <c r="E171" s="28" t="s">
        <v>287</v>
      </c>
      <c r="F171" s="29">
        <v>4598235</v>
      </c>
      <c r="G171" s="29">
        <v>-4598235</v>
      </c>
      <c r="H171" s="29">
        <v>0</v>
      </c>
      <c r="I171" s="29">
        <v>0</v>
      </c>
      <c r="J171" s="17" t="str">
        <f t="shared" si="38"/>
        <v xml:space="preserve"> </v>
      </c>
      <c r="K171" s="29">
        <v>0</v>
      </c>
      <c r="L171" s="29">
        <v>0</v>
      </c>
      <c r="M171" s="29">
        <v>0</v>
      </c>
      <c r="N171" s="17" t="str">
        <f t="shared" si="39"/>
        <v xml:space="preserve"> </v>
      </c>
      <c r="O171" s="29">
        <v>0</v>
      </c>
      <c r="P171" s="18">
        <f t="shared" si="40"/>
        <v>0</v>
      </c>
    </row>
    <row r="172" spans="1:16" x14ac:dyDescent="0.2">
      <c r="A172" s="27" t="s">
        <v>288</v>
      </c>
      <c r="B172" s="13" t="str">
        <f t="shared" si="50"/>
        <v>7</v>
      </c>
      <c r="C172" s="13" t="str">
        <f t="shared" si="51"/>
        <v>79</v>
      </c>
      <c r="D172" s="13" t="str">
        <f t="shared" si="52"/>
        <v>797</v>
      </c>
      <c r="E172" s="28" t="s">
        <v>289</v>
      </c>
      <c r="F172" s="29">
        <v>1315190</v>
      </c>
      <c r="G172" s="29">
        <v>-1315190</v>
      </c>
      <c r="H172" s="29">
        <v>0</v>
      </c>
      <c r="I172" s="29">
        <v>0</v>
      </c>
      <c r="J172" s="17" t="str">
        <f t="shared" si="38"/>
        <v xml:space="preserve"> </v>
      </c>
      <c r="K172" s="29">
        <v>0</v>
      </c>
      <c r="L172" s="29">
        <v>0</v>
      </c>
      <c r="M172" s="29">
        <v>0</v>
      </c>
      <c r="N172" s="17" t="str">
        <f t="shared" si="39"/>
        <v xml:space="preserve"> </v>
      </c>
      <c r="O172" s="29">
        <v>0</v>
      </c>
      <c r="P172" s="18">
        <f t="shared" si="40"/>
        <v>0</v>
      </c>
    </row>
    <row r="173" spans="1:16" x14ac:dyDescent="0.2">
      <c r="A173" s="27" t="s">
        <v>290</v>
      </c>
      <c r="B173" s="13" t="str">
        <f t="shared" si="50"/>
        <v>7</v>
      </c>
      <c r="C173" s="13" t="str">
        <f t="shared" si="51"/>
        <v>79</v>
      </c>
      <c r="D173" s="13" t="str">
        <f t="shared" si="52"/>
        <v>797</v>
      </c>
      <c r="E173" s="28" t="s">
        <v>291</v>
      </c>
      <c r="F173" s="29">
        <v>2376085</v>
      </c>
      <c r="G173" s="29">
        <v>-2376085</v>
      </c>
      <c r="H173" s="29">
        <v>0</v>
      </c>
      <c r="I173" s="29">
        <v>0</v>
      </c>
      <c r="J173" s="17" t="str">
        <f t="shared" si="38"/>
        <v xml:space="preserve"> </v>
      </c>
      <c r="K173" s="29">
        <v>0</v>
      </c>
      <c r="L173" s="29">
        <v>0</v>
      </c>
      <c r="M173" s="29">
        <v>0</v>
      </c>
      <c r="N173" s="17" t="str">
        <f t="shared" si="39"/>
        <v xml:space="preserve"> </v>
      </c>
      <c r="O173" s="29">
        <v>0</v>
      </c>
      <c r="P173" s="18">
        <f t="shared" si="40"/>
        <v>0</v>
      </c>
    </row>
    <row r="174" spans="1:16" x14ac:dyDescent="0.2">
      <c r="A174" s="27" t="s">
        <v>292</v>
      </c>
      <c r="B174" s="13" t="str">
        <f t="shared" si="50"/>
        <v>7</v>
      </c>
      <c r="C174" s="13" t="str">
        <f t="shared" si="51"/>
        <v>79</v>
      </c>
      <c r="D174" s="13" t="str">
        <f t="shared" si="52"/>
        <v>797</v>
      </c>
      <c r="E174" s="28" t="s">
        <v>293</v>
      </c>
      <c r="F174" s="29">
        <v>1062342</v>
      </c>
      <c r="G174" s="29">
        <v>-1062342</v>
      </c>
      <c r="H174" s="29">
        <v>0</v>
      </c>
      <c r="I174" s="29">
        <v>0</v>
      </c>
      <c r="J174" s="17" t="str">
        <f t="shared" si="38"/>
        <v xml:space="preserve"> </v>
      </c>
      <c r="K174" s="29">
        <v>0</v>
      </c>
      <c r="L174" s="29">
        <v>0</v>
      </c>
      <c r="M174" s="29">
        <v>0</v>
      </c>
      <c r="N174" s="17" t="str">
        <f t="shared" si="39"/>
        <v xml:space="preserve"> </v>
      </c>
      <c r="O174" s="29">
        <v>0</v>
      </c>
      <c r="P174" s="18">
        <f t="shared" si="40"/>
        <v>0</v>
      </c>
    </row>
    <row r="175" spans="1:16" x14ac:dyDescent="0.2">
      <c r="A175" s="27" t="s">
        <v>294</v>
      </c>
      <c r="B175" s="13" t="str">
        <f t="shared" si="50"/>
        <v>7</v>
      </c>
      <c r="C175" s="13" t="str">
        <f t="shared" si="51"/>
        <v>79</v>
      </c>
      <c r="D175" s="13" t="str">
        <f t="shared" si="52"/>
        <v>797</v>
      </c>
      <c r="E175" s="28" t="s">
        <v>295</v>
      </c>
      <c r="F175" s="29">
        <v>2375041</v>
      </c>
      <c r="G175" s="29">
        <v>-2375041</v>
      </c>
      <c r="H175" s="29">
        <v>0</v>
      </c>
      <c r="I175" s="29">
        <v>0</v>
      </c>
      <c r="J175" s="17" t="str">
        <f t="shared" si="38"/>
        <v xml:space="preserve"> </v>
      </c>
      <c r="K175" s="29">
        <v>0</v>
      </c>
      <c r="L175" s="29">
        <v>0</v>
      </c>
      <c r="M175" s="29">
        <v>0</v>
      </c>
      <c r="N175" s="17" t="str">
        <f t="shared" si="39"/>
        <v xml:space="preserve"> </v>
      </c>
      <c r="O175" s="29">
        <v>0</v>
      </c>
      <c r="P175" s="18">
        <f t="shared" si="40"/>
        <v>0</v>
      </c>
    </row>
    <row r="176" spans="1:16" x14ac:dyDescent="0.2">
      <c r="A176" s="27" t="s">
        <v>296</v>
      </c>
      <c r="B176" s="13" t="str">
        <f t="shared" si="50"/>
        <v>7</v>
      </c>
      <c r="C176" s="13" t="str">
        <f t="shared" si="51"/>
        <v>79</v>
      </c>
      <c r="D176" s="13" t="str">
        <f t="shared" si="52"/>
        <v>797</v>
      </c>
      <c r="E176" s="28" t="s">
        <v>297</v>
      </c>
      <c r="F176" s="29">
        <v>537930</v>
      </c>
      <c r="G176" s="29">
        <v>-537930</v>
      </c>
      <c r="H176" s="29">
        <v>0</v>
      </c>
      <c r="I176" s="29">
        <v>0</v>
      </c>
      <c r="J176" s="17" t="str">
        <f t="shared" si="38"/>
        <v xml:space="preserve"> </v>
      </c>
      <c r="K176" s="29">
        <v>0</v>
      </c>
      <c r="L176" s="29">
        <v>0</v>
      </c>
      <c r="M176" s="29">
        <v>0</v>
      </c>
      <c r="N176" s="17" t="str">
        <f t="shared" si="39"/>
        <v xml:space="preserve"> </v>
      </c>
      <c r="O176" s="29">
        <v>0</v>
      </c>
      <c r="P176" s="18">
        <f t="shared" si="40"/>
        <v>0</v>
      </c>
    </row>
    <row r="177" spans="1:16" s="16" customFormat="1" x14ac:dyDescent="0.2">
      <c r="A177" s="4"/>
      <c r="B177" s="4"/>
      <c r="C177" s="4"/>
      <c r="D177" s="4"/>
      <c r="E177" s="4" t="s">
        <v>20</v>
      </c>
      <c r="F177" s="19">
        <f>SUBTOTAL(9,F147:F176)</f>
        <v>29503235</v>
      </c>
      <c r="G177" s="19">
        <f>SUBTOTAL(9,G147:G176)</f>
        <v>334500</v>
      </c>
      <c r="H177" s="19">
        <f>SUBTOTAL(9,H147:H176)</f>
        <v>29837735</v>
      </c>
      <c r="I177" s="19">
        <f>SUBTOTAL(9,I147:I176)</f>
        <v>8895026.1600000001</v>
      </c>
      <c r="J177" s="20">
        <f t="shared" ref="J177" si="53">I177/H177</f>
        <v>0.2981133172474385</v>
      </c>
      <c r="K177" s="19">
        <f>SUBTOTAL(9,K147:K176)</f>
        <v>8590347.4800000004</v>
      </c>
      <c r="L177" s="19">
        <f>SUBTOTAL(9,L147:L176)</f>
        <v>0</v>
      </c>
      <c r="M177" s="19">
        <f>SUBTOTAL(9,M147:M176)</f>
        <v>8590347.4800000004</v>
      </c>
      <c r="N177" s="20">
        <f t="shared" si="39"/>
        <v>0.96574729803830062</v>
      </c>
      <c r="O177" s="19">
        <f>SUBTOTAL(9,O147:O176)</f>
        <v>304678.68</v>
      </c>
      <c r="P177" s="19">
        <f>SUBTOTAL(9,P147:P176)</f>
        <v>-20942708.84</v>
      </c>
    </row>
    <row r="178" spans="1:16" x14ac:dyDescent="0.2">
      <c r="A178" s="1"/>
      <c r="B178" s="13"/>
      <c r="C178" s="13"/>
      <c r="D178" s="13"/>
      <c r="E178" s="2"/>
      <c r="F178" s="3"/>
      <c r="G178" s="3"/>
      <c r="H178" s="3"/>
      <c r="I178" s="3"/>
      <c r="J178" s="17"/>
      <c r="K178" s="3"/>
      <c r="L178" s="3"/>
      <c r="M178" s="3"/>
      <c r="N178" s="17"/>
      <c r="O178" s="3"/>
      <c r="P178" s="18"/>
    </row>
    <row r="179" spans="1:16" x14ac:dyDescent="0.2">
      <c r="A179" s="27" t="s">
        <v>209</v>
      </c>
      <c r="B179" s="13" t="str">
        <f t="shared" si="35"/>
        <v>8</v>
      </c>
      <c r="C179" s="13" t="str">
        <f t="shared" si="36"/>
        <v>83</v>
      </c>
      <c r="D179" s="13" t="str">
        <f t="shared" ref="D179" si="54">LEFT(A179,3)</f>
        <v>830</v>
      </c>
      <c r="E179" s="28" t="s">
        <v>210</v>
      </c>
      <c r="F179" s="29">
        <v>7500</v>
      </c>
      <c r="G179" s="29">
        <v>0</v>
      </c>
      <c r="H179" s="29">
        <v>7500</v>
      </c>
      <c r="I179" s="29">
        <v>152.4</v>
      </c>
      <c r="J179" s="17">
        <f t="shared" ref="J179:J187" si="55">IF(H179=0," ",I179/H179)</f>
        <v>2.0320000000000001E-2</v>
      </c>
      <c r="K179" s="29">
        <v>152.4</v>
      </c>
      <c r="L179" s="29">
        <v>0</v>
      </c>
      <c r="M179" s="29">
        <v>152.4</v>
      </c>
      <c r="N179" s="17">
        <f t="shared" si="39"/>
        <v>1</v>
      </c>
      <c r="O179" s="29">
        <v>0</v>
      </c>
      <c r="P179" s="18">
        <f t="shared" si="40"/>
        <v>-7347.6</v>
      </c>
    </row>
    <row r="180" spans="1:16" x14ac:dyDescent="0.2">
      <c r="A180" s="27" t="s">
        <v>211</v>
      </c>
      <c r="B180" s="13" t="str">
        <f t="shared" ref="B180:B187" si="56">LEFT(A180,1)</f>
        <v>8</v>
      </c>
      <c r="C180" s="13" t="str">
        <f t="shared" ref="C180:C187" si="57">LEFT(A180,2)</f>
        <v>83</v>
      </c>
      <c r="D180" s="13" t="str">
        <f t="shared" ref="D180:D187" si="58">LEFT(A180,3)</f>
        <v>830</v>
      </c>
      <c r="E180" s="28" t="s">
        <v>212</v>
      </c>
      <c r="F180" s="29">
        <v>170000</v>
      </c>
      <c r="G180" s="29">
        <v>0</v>
      </c>
      <c r="H180" s="29">
        <v>170000</v>
      </c>
      <c r="I180" s="29">
        <v>21462.22</v>
      </c>
      <c r="J180" s="17">
        <f t="shared" si="55"/>
        <v>0.12624835294117648</v>
      </c>
      <c r="K180" s="29">
        <v>21601.61</v>
      </c>
      <c r="L180" s="29">
        <v>139.38999999999999</v>
      </c>
      <c r="M180" s="29">
        <v>21462.22</v>
      </c>
      <c r="N180" s="17">
        <f t="shared" si="39"/>
        <v>1</v>
      </c>
      <c r="O180" s="29">
        <v>0</v>
      </c>
      <c r="P180" s="18">
        <f t="shared" si="40"/>
        <v>-148537.78</v>
      </c>
    </row>
    <row r="181" spans="1:16" x14ac:dyDescent="0.2">
      <c r="A181" s="27" t="s">
        <v>213</v>
      </c>
      <c r="B181" s="13" t="str">
        <f t="shared" si="56"/>
        <v>8</v>
      </c>
      <c r="C181" s="13" t="str">
        <f t="shared" si="57"/>
        <v>83</v>
      </c>
      <c r="D181" s="13" t="str">
        <f t="shared" si="58"/>
        <v>830</v>
      </c>
      <c r="E181" s="28" t="s">
        <v>214</v>
      </c>
      <c r="F181" s="29">
        <v>35000</v>
      </c>
      <c r="G181" s="29">
        <v>0</v>
      </c>
      <c r="H181" s="29">
        <v>35000</v>
      </c>
      <c r="I181" s="29">
        <v>0</v>
      </c>
      <c r="J181" s="17">
        <f t="shared" si="55"/>
        <v>0</v>
      </c>
      <c r="K181" s="29">
        <v>0</v>
      </c>
      <c r="L181" s="29">
        <v>0</v>
      </c>
      <c r="M181" s="29">
        <v>0</v>
      </c>
      <c r="N181" s="17" t="str">
        <f t="shared" si="39"/>
        <v xml:space="preserve"> </v>
      </c>
      <c r="O181" s="29">
        <v>0</v>
      </c>
      <c r="P181" s="18">
        <f t="shared" si="40"/>
        <v>-35000</v>
      </c>
    </row>
    <row r="182" spans="1:16" x14ac:dyDescent="0.2">
      <c r="A182" s="27" t="s">
        <v>324</v>
      </c>
      <c r="B182" s="13" t="str">
        <f t="shared" si="56"/>
        <v>8</v>
      </c>
      <c r="C182" s="13" t="str">
        <f t="shared" si="57"/>
        <v>83</v>
      </c>
      <c r="D182" s="13" t="str">
        <f t="shared" si="58"/>
        <v>830</v>
      </c>
      <c r="E182" s="28" t="s">
        <v>325</v>
      </c>
      <c r="F182" s="29">
        <v>0</v>
      </c>
      <c r="G182" s="29">
        <v>0</v>
      </c>
      <c r="H182" s="29">
        <v>0</v>
      </c>
      <c r="I182" s="29">
        <v>0</v>
      </c>
      <c r="J182" s="17" t="str">
        <f t="shared" si="55"/>
        <v xml:space="preserve"> </v>
      </c>
      <c r="K182" s="29">
        <v>0</v>
      </c>
      <c r="L182" s="29">
        <v>0</v>
      </c>
      <c r="M182" s="29">
        <v>0</v>
      </c>
      <c r="N182" s="17" t="str">
        <f t="shared" si="39"/>
        <v xml:space="preserve"> </v>
      </c>
      <c r="O182" s="29">
        <v>0</v>
      </c>
      <c r="P182" s="18">
        <f t="shared" si="40"/>
        <v>0</v>
      </c>
    </row>
    <row r="183" spans="1:16" x14ac:dyDescent="0.2">
      <c r="A183" s="27" t="s">
        <v>215</v>
      </c>
      <c r="B183" s="13" t="str">
        <f t="shared" si="56"/>
        <v>8</v>
      </c>
      <c r="C183" s="13" t="str">
        <f t="shared" si="57"/>
        <v>83</v>
      </c>
      <c r="D183" s="13" t="str">
        <f t="shared" si="58"/>
        <v>831</v>
      </c>
      <c r="E183" s="28" t="s">
        <v>216</v>
      </c>
      <c r="F183" s="29">
        <v>480000</v>
      </c>
      <c r="G183" s="29">
        <v>0</v>
      </c>
      <c r="H183" s="29">
        <v>480000</v>
      </c>
      <c r="I183" s="29">
        <v>162803.29999999999</v>
      </c>
      <c r="J183" s="17">
        <f t="shared" si="55"/>
        <v>0.33917354166666663</v>
      </c>
      <c r="K183" s="29">
        <v>52771.37</v>
      </c>
      <c r="L183" s="29">
        <v>5.39</v>
      </c>
      <c r="M183" s="29">
        <v>52765.98</v>
      </c>
      <c r="N183" s="17">
        <f t="shared" si="39"/>
        <v>0.32410878649265712</v>
      </c>
      <c r="O183" s="29">
        <v>110037.32</v>
      </c>
      <c r="P183" s="18">
        <f t="shared" si="40"/>
        <v>-317196.7</v>
      </c>
    </row>
    <row r="184" spans="1:16" x14ac:dyDescent="0.2">
      <c r="A184" s="27" t="s">
        <v>217</v>
      </c>
      <c r="B184" s="13" t="str">
        <f t="shared" si="56"/>
        <v>8</v>
      </c>
      <c r="C184" s="13" t="str">
        <f t="shared" si="57"/>
        <v>83</v>
      </c>
      <c r="D184" s="13" t="str">
        <f t="shared" si="58"/>
        <v>831</v>
      </c>
      <c r="E184" s="28" t="s">
        <v>218</v>
      </c>
      <c r="F184" s="29">
        <v>400000</v>
      </c>
      <c r="G184" s="29">
        <v>0</v>
      </c>
      <c r="H184" s="29">
        <v>400000</v>
      </c>
      <c r="I184" s="29">
        <v>38027.01</v>
      </c>
      <c r="J184" s="17">
        <f t="shared" si="55"/>
        <v>9.5067525E-2</v>
      </c>
      <c r="K184" s="29">
        <v>38027.01</v>
      </c>
      <c r="L184" s="29">
        <v>0</v>
      </c>
      <c r="M184" s="29">
        <v>38027.01</v>
      </c>
      <c r="N184" s="17">
        <f t="shared" si="39"/>
        <v>1</v>
      </c>
      <c r="O184" s="29">
        <v>0</v>
      </c>
      <c r="P184" s="18">
        <f t="shared" si="40"/>
        <v>-361972.99</v>
      </c>
    </row>
    <row r="185" spans="1:16" x14ac:dyDescent="0.2">
      <c r="A185" s="27" t="s">
        <v>326</v>
      </c>
      <c r="B185" s="13" t="str">
        <f t="shared" si="56"/>
        <v>8</v>
      </c>
      <c r="C185" s="13" t="str">
        <f t="shared" si="57"/>
        <v>87</v>
      </c>
      <c r="D185" s="13" t="str">
        <f t="shared" si="58"/>
        <v>870</v>
      </c>
      <c r="E185" s="28" t="s">
        <v>327</v>
      </c>
      <c r="F185" s="29">
        <v>0</v>
      </c>
      <c r="G185" s="29">
        <v>14127264.23</v>
      </c>
      <c r="H185" s="29">
        <v>14127264.23</v>
      </c>
      <c r="I185" s="29">
        <v>0</v>
      </c>
      <c r="J185" s="17">
        <f t="shared" si="55"/>
        <v>0</v>
      </c>
      <c r="K185" s="29">
        <v>0</v>
      </c>
      <c r="L185" s="29">
        <v>0</v>
      </c>
      <c r="M185" s="29">
        <v>0</v>
      </c>
      <c r="N185" s="17" t="str">
        <f t="shared" si="39"/>
        <v xml:space="preserve"> </v>
      </c>
      <c r="O185" s="29">
        <v>0</v>
      </c>
      <c r="P185" s="18">
        <f t="shared" si="40"/>
        <v>-14127264.23</v>
      </c>
    </row>
    <row r="186" spans="1:16" x14ac:dyDescent="0.2">
      <c r="A186" s="27" t="s">
        <v>328</v>
      </c>
      <c r="B186" s="13" t="str">
        <f t="shared" si="56"/>
        <v>8</v>
      </c>
      <c r="C186" s="13" t="str">
        <f t="shared" si="57"/>
        <v>87</v>
      </c>
      <c r="D186" s="13" t="str">
        <f t="shared" si="58"/>
        <v>870</v>
      </c>
      <c r="E186" s="28" t="s">
        <v>329</v>
      </c>
      <c r="F186" s="29">
        <v>0</v>
      </c>
      <c r="G186" s="29">
        <v>11544129.77</v>
      </c>
      <c r="H186" s="29">
        <v>11544129.77</v>
      </c>
      <c r="I186" s="29">
        <v>0</v>
      </c>
      <c r="J186" s="17">
        <f t="shared" si="55"/>
        <v>0</v>
      </c>
      <c r="K186" s="29">
        <v>0</v>
      </c>
      <c r="L186" s="29">
        <v>0</v>
      </c>
      <c r="M186" s="29">
        <v>0</v>
      </c>
      <c r="N186" s="17" t="str">
        <f t="shared" si="39"/>
        <v xml:space="preserve"> </v>
      </c>
      <c r="O186" s="29">
        <v>0</v>
      </c>
      <c r="P186" s="18">
        <f t="shared" si="40"/>
        <v>-11544129.77</v>
      </c>
    </row>
    <row r="187" spans="1:16" x14ac:dyDescent="0.2">
      <c r="A187" s="27" t="s">
        <v>219</v>
      </c>
      <c r="B187" s="13" t="str">
        <f t="shared" si="56"/>
        <v>9</v>
      </c>
      <c r="C187" s="13" t="str">
        <f t="shared" si="57"/>
        <v>91</v>
      </c>
      <c r="D187" s="13" t="str">
        <f t="shared" si="58"/>
        <v>913</v>
      </c>
      <c r="E187" s="28" t="s">
        <v>220</v>
      </c>
      <c r="F187" s="29">
        <v>35000000</v>
      </c>
      <c r="G187" s="29">
        <v>0</v>
      </c>
      <c r="H187" s="29">
        <v>35000000</v>
      </c>
      <c r="I187" s="29">
        <v>0</v>
      </c>
      <c r="J187" s="17">
        <f t="shared" si="55"/>
        <v>0</v>
      </c>
      <c r="K187" s="29">
        <v>0</v>
      </c>
      <c r="L187" s="29">
        <v>0</v>
      </c>
      <c r="M187" s="29">
        <v>0</v>
      </c>
      <c r="N187" s="17" t="str">
        <f t="shared" si="39"/>
        <v xml:space="preserve"> </v>
      </c>
      <c r="O187" s="29">
        <v>0</v>
      </c>
      <c r="P187" s="18">
        <f t="shared" si="40"/>
        <v>-35000000</v>
      </c>
    </row>
    <row r="188" spans="1:16" s="16" customFormat="1" x14ac:dyDescent="0.2">
      <c r="A188" s="4"/>
      <c r="B188" s="4"/>
      <c r="C188" s="4"/>
      <c r="D188" s="4"/>
      <c r="E188" s="4" t="s">
        <v>21</v>
      </c>
      <c r="F188" s="19">
        <f>SUBTOTAL(9,F179:F187)</f>
        <v>36092500</v>
      </c>
      <c r="G188" s="19">
        <f>SUBTOTAL(9,G179:G187)</f>
        <v>25671394</v>
      </c>
      <c r="H188" s="19">
        <f>SUBTOTAL(9,H179:H187)</f>
        <v>61763894</v>
      </c>
      <c r="I188" s="19">
        <f>SUBTOTAL(9,I179:I187)</f>
        <v>222444.93</v>
      </c>
      <c r="J188" s="20">
        <f t="shared" ref="J188" si="59">I188/H188</f>
        <v>3.601536684199348E-3</v>
      </c>
      <c r="K188" s="19">
        <f>SUBTOTAL(9,K179:K187)</f>
        <v>112552.39000000001</v>
      </c>
      <c r="L188" s="19">
        <f>SUBTOTAL(9,L179:L187)</f>
        <v>144.77999999999997</v>
      </c>
      <c r="M188" s="19">
        <f>SUBTOTAL(9,M179:M187)</f>
        <v>112407.61000000002</v>
      </c>
      <c r="N188" s="20">
        <f t="shared" ref="N188" si="60">M188/I188</f>
        <v>0.50532781304568286</v>
      </c>
      <c r="O188" s="19">
        <f>SUBTOTAL(9,O179:O187)</f>
        <v>110037.32</v>
      </c>
      <c r="P188" s="19">
        <f>SUBTOTAL(9,P179:P187)</f>
        <v>-61541449.07</v>
      </c>
    </row>
    <row r="190" spans="1:16" s="16" customFormat="1" x14ac:dyDescent="0.2">
      <c r="E190" s="16" t="s">
        <v>22</v>
      </c>
      <c r="F190" s="19">
        <f>F188+F177+F145</f>
        <v>343615895</v>
      </c>
      <c r="G190" s="19">
        <f>G188+G177+G145</f>
        <v>27590062.640000001</v>
      </c>
      <c r="H190" s="19">
        <f>H188+H177+H145</f>
        <v>371205957.64000005</v>
      </c>
      <c r="I190" s="19">
        <f>I188+I177+I145</f>
        <v>181174165.28000006</v>
      </c>
      <c r="J190" s="20">
        <f t="shared" ref="J190" si="61">I190/H190</f>
        <v>0.48806912052770696</v>
      </c>
      <c r="K190" s="19">
        <f>K188+K177+K145</f>
        <v>92164522.940000013</v>
      </c>
      <c r="L190" s="19">
        <f>L188+L177+L145</f>
        <v>1339714.44</v>
      </c>
      <c r="M190" s="19">
        <f>M188+M177+M145</f>
        <v>90824808.500000015</v>
      </c>
      <c r="N190" s="20">
        <f t="shared" ref="N190" si="62">M190/I190</f>
        <v>0.50131213994905166</v>
      </c>
      <c r="O190" s="19">
        <f>O188+O177+O145</f>
        <v>90349356.779999986</v>
      </c>
      <c r="P190" s="19">
        <f>P188+P177+P145</f>
        <v>-190031792.35999995</v>
      </c>
    </row>
    <row r="192" spans="1:16" x14ac:dyDescent="0.2">
      <c r="F192" s="25"/>
      <c r="G192" s="25"/>
      <c r="H192" s="25"/>
      <c r="I192" s="25"/>
      <c r="K192" s="25"/>
      <c r="L192" s="25"/>
      <c r="M192" s="25"/>
      <c r="O192" s="25"/>
      <c r="P192" s="18"/>
    </row>
    <row r="193" spans="6:15" x14ac:dyDescent="0.2">
      <c r="F193" s="25"/>
      <c r="G193" s="25"/>
      <c r="H193" s="25"/>
      <c r="I193" s="25"/>
      <c r="K193" s="25"/>
      <c r="L193" s="25"/>
      <c r="M193" s="25"/>
      <c r="O193" s="25"/>
    </row>
  </sheetData>
  <autoFilter ref="A5:P187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5 N188 N190 N177 J190 J188 J177 J14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JUNIO 23</vt:lpstr>
      <vt:lpstr>'EJECUCIÓN INGRESOS 30 JUNIO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2023-07-05T09:42:23Z</dcterms:modified>
</cp:coreProperties>
</file>