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FMD\"/>
    </mc:Choice>
  </mc:AlternateContent>
  <bookViews>
    <workbookView xWindow="0" yWindow="30" windowWidth="7490" windowHeight="4140"/>
  </bookViews>
  <sheets>
    <sheet name="Ejecución ingresos 2º trimestre" sheetId="1" r:id="rId1"/>
  </sheets>
  <calcPr calcId="162913"/>
</workbook>
</file>

<file path=xl/calcChain.xml><?xml version="1.0" encoding="utf-8"?>
<calcChain xmlns="http://schemas.openxmlformats.org/spreadsheetml/2006/main">
  <c r="M24" i="1" l="1"/>
  <c r="M25" i="1"/>
  <c r="M26" i="1"/>
  <c r="M27" i="1"/>
  <c r="M28" i="1"/>
  <c r="K24" i="1"/>
  <c r="K25" i="1"/>
  <c r="K26" i="1"/>
  <c r="K27" i="1"/>
  <c r="K28" i="1"/>
  <c r="M20" i="1"/>
  <c r="M8" i="1"/>
  <c r="M9" i="1"/>
  <c r="M10" i="1"/>
  <c r="M11" i="1"/>
  <c r="M12" i="1"/>
  <c r="M13" i="1"/>
  <c r="M14" i="1"/>
  <c r="M15" i="1"/>
  <c r="M16" i="1"/>
  <c r="M17" i="1"/>
  <c r="M18" i="1"/>
  <c r="M19" i="1"/>
  <c r="M7" i="1"/>
  <c r="K12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K8" i="1" l="1"/>
  <c r="K9" i="1"/>
  <c r="K10" i="1"/>
  <c r="K11" i="1"/>
  <c r="G8" i="1"/>
  <c r="G9" i="1"/>
  <c r="G10" i="1"/>
  <c r="G11" i="1"/>
  <c r="G12" i="1"/>
  <c r="G13" i="1"/>
  <c r="D21" i="1"/>
  <c r="E21" i="1"/>
  <c r="F21" i="1"/>
  <c r="C21" i="1"/>
  <c r="C29" i="1"/>
  <c r="D29" i="1"/>
  <c r="E29" i="1"/>
  <c r="F29" i="1"/>
  <c r="G7" i="1"/>
  <c r="G21" i="1" l="1"/>
  <c r="K7" i="1"/>
  <c r="M23" i="1" l="1"/>
  <c r="K23" i="1"/>
  <c r="M29" i="1" l="1"/>
  <c r="L29" i="1"/>
  <c r="I29" i="1"/>
  <c r="J29" i="1"/>
  <c r="K29" i="1" s="1"/>
  <c r="H29" i="1"/>
  <c r="L21" i="1" l="1"/>
  <c r="L31" i="1" s="1"/>
  <c r="I21" i="1"/>
  <c r="J21" i="1"/>
  <c r="J31" i="1" s="1"/>
  <c r="H21" i="1"/>
  <c r="H31" i="1" s="1"/>
  <c r="C31" i="1"/>
  <c r="D31" i="1"/>
  <c r="E31" i="1"/>
  <c r="F31" i="1" l="1"/>
  <c r="G31" i="1" s="1"/>
  <c r="K21" i="1"/>
  <c r="M21" i="1"/>
  <c r="I31" i="1"/>
  <c r="M31" i="1" l="1"/>
  <c r="K31" i="1"/>
  <c r="G29" i="1"/>
</calcChain>
</file>

<file path=xl/sharedStrings.xml><?xml version="1.0" encoding="utf-8"?>
<sst xmlns="http://schemas.openxmlformats.org/spreadsheetml/2006/main" count="60" uniqueCount="60">
  <si>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</si>
  <si>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</si>
  <si>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</si>
  <si>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</si>
  <si>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</si>
  <si>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</si>
  <si>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</si>
  <si>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</si>
  <si>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</si>
  <si>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</si>
  <si>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</si>
  <si>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</si>
  <si>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</si>
  <si>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</si>
  <si>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</si>
  <si>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</si>
  <si>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</si>
  <si>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</si>
  <si>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 y financieras</t>
  </si>
  <si>
    <t>39900</t>
  </si>
  <si>
    <t>Otros ingresos diversos.</t>
  </si>
  <si>
    <t>40101</t>
  </si>
  <si>
    <t>Aportación ordinaria del Ayuntamiento</t>
  </si>
  <si>
    <t>52000</t>
  </si>
  <si>
    <t>Intereses de cuentas corrientes</t>
  </si>
  <si>
    <t>55000</t>
  </si>
  <si>
    <t>55900</t>
  </si>
  <si>
    <t>Aprovechamientos por publicidad</t>
  </si>
  <si>
    <t>55901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</si>
  <si>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</si>
  <si>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</si>
  <si>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</si>
  <si>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</si>
  <si>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</si>
  <si>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</si>
  <si>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</si>
  <si>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</si>
  <si>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</si>
  <si>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</si>
  <si>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</si>
  <si>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</si>
  <si>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</si>
  <si>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</si>
  <si>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</si>
  <si>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</si>
  <si>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39906</t>
  </si>
  <si>
    <t>Compensación gastos</t>
  </si>
  <si>
    <t>45001</t>
  </si>
  <si>
    <t>Transf. Administración General de la Comunidad Autónoma</t>
  </si>
  <si>
    <t>Concesiones admtivas con contraprestación periódica</t>
  </si>
  <si>
    <t>55500</t>
  </si>
  <si>
    <t>Aprovechamientos especiales</t>
  </si>
  <si>
    <t>Aprovechamientos bares y similares</t>
  </si>
  <si>
    <t>59600</t>
  </si>
  <si>
    <t>Otros ingresos patrimoniales</t>
  </si>
  <si>
    <t>87000</t>
  </si>
  <si>
    <t>Para gastos generales.</t>
  </si>
  <si>
    <t>87010</t>
  </si>
  <si>
    <t>Para gastos con financiación afectada.</t>
  </si>
  <si>
    <t>ESTADO DE EJECUCIÓN DE INGRESOS DE LA FUNDACIÓN MUNICIPAL DE DEPORTES - SEGUNDO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</si>
</sst>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2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" fontId="6" fillId="0" borderId="0" xfId="3" applyNumberFormat="1" applyFont="1"/>
    <xf numFmtId="1" fontId="6" fillId="0" borderId="0" xfId="4" applyNumberFormat="1" applyFont="1"/>
    <xf numFmtId="49" fontId="6" fillId="0" borderId="0" xfId="4" applyNumberFormat="1" applyFont="1"/>
    <xf numFmtId="4" fontId="6" fillId="0" borderId="0" xfId="4" applyNumberFormat="1" applyFont="1"/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Buena" xfId="1"/>
    <cellStyle name="Normal" xfId="0" builtinId="0"/>
    <cellStyle name="Normal_Ejecución ingresos 1º TRIMESTRE" xfId="3"/>
    <cellStyle name="Normal_Ejecución ingresos 2º trimestre" xfId="4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view="pageLayout" zoomScaleNormal="100" workbookViewId="0">
      <selection activeCell="G15" sqref="G15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3.69921875" style="1" bestFit="1" customWidth="1"/>
    <col min="4" max="4" width="12.3984375" style="1" customWidth="1"/>
    <col min="5" max="5" width="12.3984375" style="1" bestFit="1" customWidth="1"/>
    <col min="6" max="12" width="11.3984375" style="1" bestFit="1" customWidth="1"/>
    <col min="13" max="13" width="12" style="1" bestFit="1" customWidth="1"/>
    <col min="14" max="16384" width="11.3984375" style="1"/>
  </cols>
  <sheetData>
    <row r="1" spans="1:13" ht="19" customHeight="1" x14ac:dyDescent="0.3">
      <c r="A1" s="22" t="s">
        <v>59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3">
      <c r="A2" s="14" t="s">
        <v>0</v>
      </c>
      <c r="B2" s="6"/>
      <c r="C2" s="6"/>
      <c r="J2" s="3"/>
      <c r="K2" s="4"/>
    </row>
    <row r="3" spans="1:13" x14ac:dyDescent="0.3">
      <c r="A3" s="14" t="s">
        <v>1</v>
      </c>
      <c r="B3" s="6"/>
      <c r="C3" s="16">
        <v>2020</v>
      </c>
      <c r="K3" s="3"/>
    </row>
    <row r="4" spans="1:13" x14ac:dyDescent="0.3">
      <c r="A4" s="5" t="s">
        <v>14</v>
      </c>
      <c r="B4" s="6"/>
      <c r="C4" s="17">
        <v>44012</v>
      </c>
    </row>
    <row r="6" spans="1:13" s="6" customFormat="1" ht="26" x14ac:dyDescent="0.3">
      <c r="A6" s="9" t="s">
        <v>2</v>
      </c>
      <c r="B6" s="10" t="s">
        <v>15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</row>
    <row r="7" spans="1:13" x14ac:dyDescent="0.3">
      <c r="A7" s="19" t="s">
        <v>37</v>
      </c>
      <c r="B7" s="20" t="s">
        <v>38</v>
      </c>
      <c r="C7" s="21">
        <v>1702000</v>
      </c>
      <c r="D7" s="21">
        <v>0</v>
      </c>
      <c r="E7" s="21">
        <v>1702000</v>
      </c>
      <c r="F7" s="21">
        <v>93557.71</v>
      </c>
      <c r="G7" s="7">
        <f>IF(C7=0," ",F7/C7)</f>
        <v>5.4969277320799065E-2</v>
      </c>
      <c r="H7" s="21">
        <v>279788.73</v>
      </c>
      <c r="I7" s="21">
        <v>210910.55</v>
      </c>
      <c r="J7" s="21">
        <v>68878.179999999993</v>
      </c>
      <c r="K7" s="7">
        <f>IF(F7=0," ",J7/F7)</f>
        <v>0.73621062336818621</v>
      </c>
      <c r="L7" s="21">
        <v>24679.53</v>
      </c>
      <c r="M7" s="8">
        <f>F7-E7</f>
        <v>-1608442.29</v>
      </c>
    </row>
    <row r="8" spans="1:13" x14ac:dyDescent="0.3">
      <c r="A8" s="19" t="s">
        <v>39</v>
      </c>
      <c r="B8" s="20" t="s">
        <v>40</v>
      </c>
      <c r="C8" s="21">
        <v>669500</v>
      </c>
      <c r="D8" s="21">
        <v>0</v>
      </c>
      <c r="E8" s="21">
        <v>669500</v>
      </c>
      <c r="F8" s="21">
        <v>120118.24</v>
      </c>
      <c r="G8" s="7">
        <f t="shared" ref="G8:G20" si="0">IF(C8=0," ",F8/C8)</f>
        <v>0.17941484690067216</v>
      </c>
      <c r="H8" s="21">
        <v>110152.39</v>
      </c>
      <c r="I8" s="21">
        <v>12513.25</v>
      </c>
      <c r="J8" s="21">
        <v>97639.14</v>
      </c>
      <c r="K8" s="7">
        <f t="shared" ref="K8:K20" si="1">IF(F8=0," ",J8/F8)</f>
        <v>0.81285856336223372</v>
      </c>
      <c r="L8" s="21">
        <v>22479.1</v>
      </c>
      <c r="M8" s="8">
        <f t="shared" ref="M8:M19" si="2">F8-E8</f>
        <v>-549381.76</v>
      </c>
    </row>
    <row r="9" spans="1:13" x14ac:dyDescent="0.3">
      <c r="A9" s="19" t="s">
        <v>41</v>
      </c>
      <c r="B9" s="20" t="s">
        <v>42</v>
      </c>
      <c r="C9" s="21">
        <v>1858000</v>
      </c>
      <c r="D9" s="21">
        <v>0</v>
      </c>
      <c r="E9" s="21">
        <v>1858000</v>
      </c>
      <c r="F9" s="21">
        <v>98975.31</v>
      </c>
      <c r="G9" s="7">
        <f t="shared" si="0"/>
        <v>5.326981162540366E-2</v>
      </c>
      <c r="H9" s="21">
        <v>100967.51</v>
      </c>
      <c r="I9" s="21">
        <v>6634.5</v>
      </c>
      <c r="J9" s="21">
        <v>94333.01</v>
      </c>
      <c r="K9" s="7">
        <f t="shared" si="1"/>
        <v>0.95309638333034774</v>
      </c>
      <c r="L9" s="21">
        <v>4642.3</v>
      </c>
      <c r="M9" s="8">
        <f t="shared" si="2"/>
        <v>-1759024.69</v>
      </c>
    </row>
    <row r="10" spans="1:13" x14ac:dyDescent="0.3">
      <c r="A10" s="19" t="s">
        <v>43</v>
      </c>
      <c r="B10" s="20" t="s">
        <v>44</v>
      </c>
      <c r="C10" s="21">
        <v>97500</v>
      </c>
      <c r="D10" s="21">
        <v>0</v>
      </c>
      <c r="E10" s="21">
        <v>97500</v>
      </c>
      <c r="F10" s="21">
        <v>10593</v>
      </c>
      <c r="G10" s="7">
        <f t="shared" si="0"/>
        <v>0.10864615384615385</v>
      </c>
      <c r="H10" s="21">
        <v>10593</v>
      </c>
      <c r="I10" s="21">
        <v>0</v>
      </c>
      <c r="J10" s="21">
        <v>10593</v>
      </c>
      <c r="K10" s="7">
        <f t="shared" si="1"/>
        <v>1</v>
      </c>
      <c r="L10" s="21">
        <v>0</v>
      </c>
      <c r="M10" s="8">
        <f t="shared" si="2"/>
        <v>-86907</v>
      </c>
    </row>
    <row r="11" spans="1:13" x14ac:dyDescent="0.3">
      <c r="A11" s="19" t="s">
        <v>19</v>
      </c>
      <c r="B11" s="20" t="s">
        <v>20</v>
      </c>
      <c r="C11" s="21">
        <v>116200</v>
      </c>
      <c r="D11" s="21">
        <v>0</v>
      </c>
      <c r="E11" s="21">
        <v>116200</v>
      </c>
      <c r="F11" s="21">
        <v>34045.699999999997</v>
      </c>
      <c r="G11" s="7">
        <f t="shared" si="0"/>
        <v>0.29299225473321855</v>
      </c>
      <c r="H11" s="21">
        <v>31595.119999999999</v>
      </c>
      <c r="I11" s="21">
        <v>8.07</v>
      </c>
      <c r="J11" s="21">
        <v>31587.05</v>
      </c>
      <c r="K11" s="7">
        <f t="shared" si="1"/>
        <v>0.92778383173205436</v>
      </c>
      <c r="L11" s="21">
        <v>2458.65</v>
      </c>
      <c r="M11" s="8">
        <f t="shared" si="2"/>
        <v>-82154.3</v>
      </c>
    </row>
    <row r="12" spans="1:13" x14ac:dyDescent="0.3">
      <c r="A12" s="19" t="s">
        <v>45</v>
      </c>
      <c r="B12" s="20" t="s">
        <v>46</v>
      </c>
      <c r="C12" s="21">
        <v>5000</v>
      </c>
      <c r="D12" s="21">
        <v>0</v>
      </c>
      <c r="E12" s="21">
        <v>5000</v>
      </c>
      <c r="F12" s="21">
        <v>335.34</v>
      </c>
      <c r="G12" s="7">
        <f t="shared" si="0"/>
        <v>6.7067999999999989E-2</v>
      </c>
      <c r="H12" s="21">
        <v>335.34</v>
      </c>
      <c r="I12" s="21">
        <v>0</v>
      </c>
      <c r="J12" s="21">
        <v>335.34</v>
      </c>
      <c r="K12" s="7">
        <f t="shared" si="1"/>
        <v>1</v>
      </c>
      <c r="L12" s="21">
        <v>0</v>
      </c>
      <c r="M12" s="8">
        <f t="shared" si="2"/>
        <v>-4664.66</v>
      </c>
    </row>
    <row r="13" spans="1:13" x14ac:dyDescent="0.3">
      <c r="A13" s="19" t="s">
        <v>21</v>
      </c>
      <c r="B13" s="20" t="s">
        <v>22</v>
      </c>
      <c r="C13" s="21">
        <v>8856000</v>
      </c>
      <c r="D13" s="21">
        <v>0</v>
      </c>
      <c r="E13" s="21">
        <v>8856000</v>
      </c>
      <c r="F13" s="21">
        <v>4056000</v>
      </c>
      <c r="G13" s="7">
        <f t="shared" si="0"/>
        <v>0.45799457994579945</v>
      </c>
      <c r="H13" s="21">
        <v>4056000</v>
      </c>
      <c r="I13" s="21">
        <v>0</v>
      </c>
      <c r="J13" s="21">
        <v>4056000</v>
      </c>
      <c r="K13" s="7">
        <f t="shared" si="1"/>
        <v>1</v>
      </c>
      <c r="L13" s="21">
        <v>0</v>
      </c>
      <c r="M13" s="8">
        <f t="shared" si="2"/>
        <v>-4800000</v>
      </c>
    </row>
    <row r="14" spans="1:13" x14ac:dyDescent="0.3">
      <c r="A14" s="19" t="s">
        <v>47</v>
      </c>
      <c r="B14" s="20" t="s">
        <v>48</v>
      </c>
      <c r="C14" s="21">
        <v>142800</v>
      </c>
      <c r="D14" s="21">
        <v>0</v>
      </c>
      <c r="E14" s="21">
        <v>142800</v>
      </c>
      <c r="F14" s="21">
        <v>69157.5</v>
      </c>
      <c r="G14" s="7">
        <f t="shared" si="0"/>
        <v>0.48429621848739496</v>
      </c>
      <c r="H14" s="21">
        <v>69157.5</v>
      </c>
      <c r="I14" s="21">
        <v>0</v>
      </c>
      <c r="J14" s="21">
        <v>69157.5</v>
      </c>
      <c r="K14" s="7">
        <f t="shared" si="1"/>
        <v>1</v>
      </c>
      <c r="L14" s="21">
        <v>0</v>
      </c>
      <c r="M14" s="8">
        <f t="shared" si="2"/>
        <v>-73642.5</v>
      </c>
    </row>
    <row r="15" spans="1:13" x14ac:dyDescent="0.3">
      <c r="A15" s="19" t="s">
        <v>23</v>
      </c>
      <c r="B15" s="20" t="s">
        <v>24</v>
      </c>
      <c r="C15" s="21">
        <v>1000</v>
      </c>
      <c r="D15" s="21">
        <v>0</v>
      </c>
      <c r="E15" s="21">
        <v>1000</v>
      </c>
      <c r="F15" s="21">
        <v>0</v>
      </c>
      <c r="G15" s="7">
        <f t="shared" si="0"/>
        <v>0</v>
      </c>
      <c r="H15" s="21">
        <v>0</v>
      </c>
      <c r="I15" s="21">
        <v>0</v>
      </c>
      <c r="J15" s="21">
        <v>0</v>
      </c>
      <c r="K15" s="7" t="str">
        <f t="shared" si="1"/>
        <v xml:space="preserve"> </v>
      </c>
      <c r="L15" s="21">
        <v>0</v>
      </c>
      <c r="M15" s="8">
        <f t="shared" si="2"/>
        <v>-1000</v>
      </c>
    </row>
    <row r="16" spans="1:13" x14ac:dyDescent="0.3">
      <c r="A16" s="19" t="s">
        <v>25</v>
      </c>
      <c r="B16" s="20" t="s">
        <v>49</v>
      </c>
      <c r="C16" s="21">
        <v>18000</v>
      </c>
      <c r="D16" s="21">
        <v>0</v>
      </c>
      <c r="E16" s="21">
        <v>18000</v>
      </c>
      <c r="F16" s="21">
        <v>0</v>
      </c>
      <c r="G16" s="7">
        <f t="shared" si="0"/>
        <v>0</v>
      </c>
      <c r="H16" s="21">
        <v>0</v>
      </c>
      <c r="I16" s="21">
        <v>0</v>
      </c>
      <c r="J16" s="21">
        <v>0</v>
      </c>
      <c r="K16" s="7" t="str">
        <f t="shared" si="1"/>
        <v xml:space="preserve"> </v>
      </c>
      <c r="L16" s="21">
        <v>0</v>
      </c>
      <c r="M16" s="8">
        <f t="shared" si="2"/>
        <v>-18000</v>
      </c>
    </row>
    <row r="17" spans="1:13" x14ac:dyDescent="0.3">
      <c r="A17" s="19" t="s">
        <v>50</v>
      </c>
      <c r="B17" s="20" t="s">
        <v>51</v>
      </c>
      <c r="C17" s="21">
        <v>41100</v>
      </c>
      <c r="D17" s="21">
        <v>0</v>
      </c>
      <c r="E17" s="21">
        <v>41100</v>
      </c>
      <c r="F17" s="21">
        <v>15750</v>
      </c>
      <c r="G17" s="7">
        <f t="shared" si="0"/>
        <v>0.38321167883211676</v>
      </c>
      <c r="H17" s="21">
        <v>5250</v>
      </c>
      <c r="I17" s="21">
        <v>0</v>
      </c>
      <c r="J17" s="21">
        <v>5250</v>
      </c>
      <c r="K17" s="7">
        <f t="shared" si="1"/>
        <v>0.33333333333333331</v>
      </c>
      <c r="L17" s="21">
        <v>10500</v>
      </c>
      <c r="M17" s="8">
        <f t="shared" si="2"/>
        <v>-25350</v>
      </c>
    </row>
    <row r="18" spans="1:13" x14ac:dyDescent="0.3">
      <c r="A18" s="19" t="s">
        <v>26</v>
      </c>
      <c r="B18" s="20" t="s">
        <v>27</v>
      </c>
      <c r="C18" s="21">
        <v>38400</v>
      </c>
      <c r="D18" s="21">
        <v>0</v>
      </c>
      <c r="E18" s="21">
        <v>38400</v>
      </c>
      <c r="F18" s="21">
        <v>1650</v>
      </c>
      <c r="G18" s="7">
        <f t="shared" si="0"/>
        <v>4.296875E-2</v>
      </c>
      <c r="H18" s="21">
        <v>1150</v>
      </c>
      <c r="I18" s="21">
        <v>0</v>
      </c>
      <c r="J18" s="21">
        <v>1150</v>
      </c>
      <c r="K18" s="7">
        <f t="shared" si="1"/>
        <v>0.69696969696969702</v>
      </c>
      <c r="L18" s="21">
        <v>500</v>
      </c>
      <c r="M18" s="8">
        <f t="shared" si="2"/>
        <v>-36750</v>
      </c>
    </row>
    <row r="19" spans="1:13" x14ac:dyDescent="0.3">
      <c r="A19" s="19" t="s">
        <v>28</v>
      </c>
      <c r="B19" s="20" t="s">
        <v>52</v>
      </c>
      <c r="C19" s="21">
        <v>106000</v>
      </c>
      <c r="D19" s="21">
        <v>0</v>
      </c>
      <c r="E19" s="21">
        <v>106000</v>
      </c>
      <c r="F19" s="21">
        <v>25242</v>
      </c>
      <c r="G19" s="7">
        <f t="shared" si="0"/>
        <v>0.23813207547169812</v>
      </c>
      <c r="H19" s="21">
        <v>16445.939999999999</v>
      </c>
      <c r="I19" s="21">
        <v>0</v>
      </c>
      <c r="J19" s="21">
        <v>16445.939999999999</v>
      </c>
      <c r="K19" s="7">
        <f t="shared" si="1"/>
        <v>0.65153078202995007</v>
      </c>
      <c r="L19" s="21">
        <v>8796.06</v>
      </c>
      <c r="M19" s="8">
        <f t="shared" si="2"/>
        <v>-80758</v>
      </c>
    </row>
    <row r="20" spans="1:13" x14ac:dyDescent="0.3">
      <c r="A20" s="19" t="s">
        <v>53</v>
      </c>
      <c r="B20" s="20" t="s">
        <v>54</v>
      </c>
      <c r="C20" s="21">
        <v>174600</v>
      </c>
      <c r="D20" s="21">
        <v>0</v>
      </c>
      <c r="E20" s="21">
        <v>174600</v>
      </c>
      <c r="F20" s="21">
        <v>95834.28</v>
      </c>
      <c r="G20" s="7">
        <f t="shared" si="0"/>
        <v>0.54887903780068725</v>
      </c>
      <c r="H20" s="21">
        <v>69612</v>
      </c>
      <c r="I20" s="21">
        <v>0</v>
      </c>
      <c r="J20" s="21">
        <v>69612</v>
      </c>
      <c r="K20" s="7">
        <f t="shared" si="1"/>
        <v>0.72637891159614287</v>
      </c>
      <c r="L20" s="21">
        <v>26222.28</v>
      </c>
      <c r="M20" s="8">
        <f>F20-E20</f>
        <v>-78765.72</v>
      </c>
    </row>
    <row r="21" spans="1:13" s="6" customFormat="1" x14ac:dyDescent="0.3">
      <c r="A21" s="14"/>
      <c r="B21" s="14" t="s">
        <v>16</v>
      </c>
      <c r="C21" s="12">
        <f>SUM(C7:C20)</f>
        <v>13826100</v>
      </c>
      <c r="D21" s="12">
        <f>SUM(D7:D20)</f>
        <v>0</v>
      </c>
      <c r="E21" s="12">
        <f>SUM(E7:E20)</f>
        <v>13826100</v>
      </c>
      <c r="F21" s="12">
        <f>SUM(F7:F20)</f>
        <v>4621259.08</v>
      </c>
      <c r="G21" s="13">
        <f t="shared" ref="G21:G31" si="3">F21/C21</f>
        <v>0.33424169360846517</v>
      </c>
      <c r="H21" s="12">
        <f>SUM(H7:H20)</f>
        <v>4751047.53</v>
      </c>
      <c r="I21" s="12">
        <f>SUM(I7:I20)</f>
        <v>230066.37</v>
      </c>
      <c r="J21" s="12">
        <f>SUM(J7:J20)</f>
        <v>4520981.16</v>
      </c>
      <c r="K21" s="13">
        <f t="shared" ref="K21" si="4">IF(F21=0," ",J21/F21)</f>
        <v>0.97830073617080138</v>
      </c>
      <c r="L21" s="12">
        <f>SUM(L7:L20)</f>
        <v>100277.92</v>
      </c>
      <c r="M21" s="12">
        <f>SUM(M7:M20)</f>
        <v>-9204840.9199999999</v>
      </c>
    </row>
    <row r="22" spans="1:13" x14ac:dyDescent="0.3">
      <c r="A22" s="2"/>
      <c r="B22" s="2"/>
      <c r="C22" s="8"/>
      <c r="E22" s="8"/>
      <c r="G22" s="7"/>
      <c r="K22" s="7"/>
      <c r="M22" s="8"/>
    </row>
    <row r="23" spans="1:13" x14ac:dyDescent="0.3">
      <c r="A23" s="19" t="s">
        <v>29</v>
      </c>
      <c r="B23" s="20" t="s">
        <v>30</v>
      </c>
      <c r="C23" s="21">
        <v>300000</v>
      </c>
      <c r="D23" s="21">
        <v>463283</v>
      </c>
      <c r="E23" s="21">
        <v>763283</v>
      </c>
      <c r="F23" s="21">
        <v>102638.08</v>
      </c>
      <c r="G23" s="18">
        <v>0</v>
      </c>
      <c r="H23" s="21">
        <v>102638.08</v>
      </c>
      <c r="I23" s="21">
        <v>0</v>
      </c>
      <c r="J23" s="21">
        <v>102638.08</v>
      </c>
      <c r="K23" s="7">
        <f>IF(F23=0," ",J23/F23)</f>
        <v>1</v>
      </c>
      <c r="L23" s="21">
        <v>0</v>
      </c>
      <c r="M23" s="8">
        <f>F23-E23</f>
        <v>-660644.92000000004</v>
      </c>
    </row>
    <row r="24" spans="1:13" x14ac:dyDescent="0.3">
      <c r="A24" s="19" t="s">
        <v>31</v>
      </c>
      <c r="B24" s="20" t="s">
        <v>32</v>
      </c>
      <c r="C24" s="21">
        <v>850</v>
      </c>
      <c r="D24" s="21">
        <v>0</v>
      </c>
      <c r="E24" s="21">
        <v>850</v>
      </c>
      <c r="F24" s="21">
        <v>0</v>
      </c>
      <c r="G24" s="18">
        <v>0</v>
      </c>
      <c r="H24" s="21">
        <v>0</v>
      </c>
      <c r="I24" s="21">
        <v>0</v>
      </c>
      <c r="J24" s="21">
        <v>0</v>
      </c>
      <c r="K24" s="7" t="str">
        <f t="shared" ref="K24:K28" si="5">IF(F24=0," ",J24/F24)</f>
        <v xml:space="preserve"> </v>
      </c>
      <c r="L24" s="21">
        <v>0</v>
      </c>
      <c r="M24" s="8">
        <f t="shared" ref="M24:M28" si="6">F24-E24</f>
        <v>-850</v>
      </c>
    </row>
    <row r="25" spans="1:13" x14ac:dyDescent="0.3">
      <c r="A25" s="19" t="s">
        <v>33</v>
      </c>
      <c r="B25" s="20" t="s">
        <v>34</v>
      </c>
      <c r="C25" s="21">
        <v>16000</v>
      </c>
      <c r="D25" s="21">
        <v>0</v>
      </c>
      <c r="E25" s="21">
        <v>16000</v>
      </c>
      <c r="F25" s="21">
        <v>283</v>
      </c>
      <c r="G25" s="18">
        <v>0</v>
      </c>
      <c r="H25" s="21">
        <v>283</v>
      </c>
      <c r="I25" s="21">
        <v>0</v>
      </c>
      <c r="J25" s="21">
        <v>283</v>
      </c>
      <c r="K25" s="7">
        <f t="shared" si="5"/>
        <v>1</v>
      </c>
      <c r="L25" s="21">
        <v>0</v>
      </c>
      <c r="M25" s="8">
        <f t="shared" si="6"/>
        <v>-15717</v>
      </c>
    </row>
    <row r="26" spans="1:13" x14ac:dyDescent="0.3">
      <c r="A26" s="19" t="s">
        <v>35</v>
      </c>
      <c r="B26" s="20" t="s">
        <v>36</v>
      </c>
      <c r="C26" s="21">
        <v>8000</v>
      </c>
      <c r="D26" s="21">
        <v>0</v>
      </c>
      <c r="E26" s="21">
        <v>8000</v>
      </c>
      <c r="F26" s="21">
        <v>252</v>
      </c>
      <c r="G26" s="18">
        <v>0</v>
      </c>
      <c r="H26" s="21">
        <v>252</v>
      </c>
      <c r="I26" s="21">
        <v>0</v>
      </c>
      <c r="J26" s="21">
        <v>252</v>
      </c>
      <c r="K26" s="7">
        <f t="shared" si="5"/>
        <v>1</v>
      </c>
      <c r="L26" s="21">
        <v>0</v>
      </c>
      <c r="M26" s="8">
        <f t="shared" si="6"/>
        <v>-7748</v>
      </c>
    </row>
    <row r="27" spans="1:13" x14ac:dyDescent="0.3">
      <c r="A27" s="19" t="s">
        <v>55</v>
      </c>
      <c r="B27" s="20" t="s">
        <v>56</v>
      </c>
      <c r="C27" s="21">
        <v>0</v>
      </c>
      <c r="D27" s="21">
        <v>1312139.3</v>
      </c>
      <c r="E27" s="21">
        <v>1312139.3</v>
      </c>
      <c r="F27" s="21">
        <v>0</v>
      </c>
      <c r="G27" s="18">
        <v>0</v>
      </c>
      <c r="H27" s="21">
        <v>0</v>
      </c>
      <c r="I27" s="21">
        <v>0</v>
      </c>
      <c r="J27" s="21">
        <v>0</v>
      </c>
      <c r="K27" s="7" t="str">
        <f t="shared" si="5"/>
        <v xml:space="preserve"> </v>
      </c>
      <c r="L27" s="21">
        <v>0</v>
      </c>
      <c r="M27" s="8">
        <f t="shared" si="6"/>
        <v>-1312139.3</v>
      </c>
    </row>
    <row r="28" spans="1:13" x14ac:dyDescent="0.3">
      <c r="A28" s="19" t="s">
        <v>57</v>
      </c>
      <c r="B28" s="20" t="s">
        <v>58</v>
      </c>
      <c r="C28" s="21">
        <v>0</v>
      </c>
      <c r="D28" s="21">
        <v>0</v>
      </c>
      <c r="E28" s="21">
        <v>0</v>
      </c>
      <c r="F28" s="21">
        <v>0</v>
      </c>
      <c r="G28" s="18">
        <v>0</v>
      </c>
      <c r="H28" s="21">
        <v>0</v>
      </c>
      <c r="I28" s="21">
        <v>0</v>
      </c>
      <c r="J28" s="21">
        <v>0</v>
      </c>
      <c r="K28" s="7" t="str">
        <f t="shared" si="5"/>
        <v xml:space="preserve"> </v>
      </c>
      <c r="L28" s="21">
        <v>0</v>
      </c>
      <c r="M28" s="8">
        <f t="shared" si="6"/>
        <v>0</v>
      </c>
    </row>
    <row r="29" spans="1:13" s="6" customFormat="1" x14ac:dyDescent="0.3">
      <c r="B29" s="14" t="s">
        <v>18</v>
      </c>
      <c r="C29" s="15">
        <f>SUM(C23:C28)</f>
        <v>324850</v>
      </c>
      <c r="D29" s="15">
        <f>SUM(D23:D28)</f>
        <v>1775422.3</v>
      </c>
      <c r="E29" s="15">
        <f>SUM(E23:E28)</f>
        <v>2100272.2999999998</v>
      </c>
      <c r="F29" s="15">
        <f>SUM(F23:F28)</f>
        <v>103173.08</v>
      </c>
      <c r="G29" s="13">
        <f t="shared" si="3"/>
        <v>0.31760221640757275</v>
      </c>
      <c r="H29" s="15">
        <f>SUM(H23:H28)</f>
        <v>103173.08</v>
      </c>
      <c r="I29" s="15">
        <f>SUM(I23:I28)</f>
        <v>0</v>
      </c>
      <c r="J29" s="15">
        <f>SUM(J23:J28)</f>
        <v>103173.08</v>
      </c>
      <c r="K29" s="13">
        <f t="shared" ref="K29" si="7">IF(F29=0," ",J29/F29)</f>
        <v>1</v>
      </c>
      <c r="L29" s="15">
        <f>SUM(L23:L28)</f>
        <v>0</v>
      </c>
      <c r="M29" s="15">
        <f>SUM(M23:M28)</f>
        <v>-1997099.2200000002</v>
      </c>
    </row>
    <row r="30" spans="1:13" x14ac:dyDescent="0.3">
      <c r="G30" s="7"/>
      <c r="K30" s="7"/>
    </row>
    <row r="31" spans="1:13" s="6" customFormat="1" x14ac:dyDescent="0.3">
      <c r="B31" s="5" t="s">
        <v>17</v>
      </c>
      <c r="C31" s="12">
        <f>C21+C29</f>
        <v>14150950</v>
      </c>
      <c r="D31" s="12">
        <f>D21+D29</f>
        <v>1775422.3</v>
      </c>
      <c r="E31" s="12">
        <f>E21+E29</f>
        <v>15926372.300000001</v>
      </c>
      <c r="F31" s="12">
        <f>F21+F29</f>
        <v>4724432.16</v>
      </c>
      <c r="G31" s="13">
        <f t="shared" si="3"/>
        <v>0.33385971683879884</v>
      </c>
      <c r="H31" s="12">
        <f>H21+H29</f>
        <v>4854220.6100000003</v>
      </c>
      <c r="I31" s="12">
        <f>SUM(I21,I23,I29)</f>
        <v>230066.37</v>
      </c>
      <c r="J31" s="12">
        <f>J21+J29</f>
        <v>4624154.24</v>
      </c>
      <c r="K31" s="13">
        <f t="shared" ref="K31" si="8">J31/F31</f>
        <v>0.97877460896803314</v>
      </c>
      <c r="L31" s="12">
        <f>L21+L29</f>
        <v>100277.92</v>
      </c>
      <c r="M31" s="12">
        <f>M21+M29</f>
        <v>-11201940.140000001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81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2º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2020-07-03T06:43:46Z</cp:lastPrinted>
  <dcterms:created xsi:type="dcterms:W3CDTF">2016-04-20T09:31:50Z</dcterms:created>
  <dcterms:modified xsi:type="dcterms:W3CDTF">2020-07-03T06:45:22Z</dcterms:modified>
</cp:coreProperties>
</file>