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5 - MAYO\"/>
    </mc:Choice>
  </mc:AlternateContent>
  <bookViews>
    <workbookView xWindow="0" yWindow="30" windowWidth="7490" windowHeight="4140"/>
  </bookViews>
  <sheets>
    <sheet name="EJECUCIÓN INGRESOS MAYO 2021" sheetId="1" r:id="rId1"/>
  </sheets>
  <definedNames>
    <definedName name="_xlnm._FilterDatabase" localSheetId="0" hidden="1">'EJECUCIÓN INGRESOS MAYO 2021'!$A$5:$P$164</definedName>
    <definedName name="_xlnm.Print_Titles" localSheetId="0">'EJECUCIÓN INGRESOS MAYO 2021'!$1:$5</definedName>
  </definedNames>
  <calcPr calcId="162913"/>
</workbook>
</file>

<file path=xl/calcChain.xml><?xml version="1.0" encoding="utf-8"?>
<calcChain xmlns="http://schemas.openxmlformats.org/spreadsheetml/2006/main">
  <c r="P154" i="1" l="1"/>
  <c r="P155" i="1"/>
  <c r="P156" i="1"/>
  <c r="P157" i="1"/>
  <c r="P158" i="1"/>
  <c r="P159" i="1"/>
  <c r="P160" i="1"/>
  <c r="P161" i="1"/>
  <c r="P162" i="1"/>
  <c r="P163" i="1"/>
  <c r="P164" i="1"/>
  <c r="N154" i="1"/>
  <c r="N155" i="1"/>
  <c r="N156" i="1"/>
  <c r="N157" i="1"/>
  <c r="N158" i="1"/>
  <c r="N159" i="1"/>
  <c r="N160" i="1"/>
  <c r="N161" i="1"/>
  <c r="N162" i="1"/>
  <c r="N163" i="1"/>
  <c r="N164" i="1"/>
  <c r="J154" i="1"/>
  <c r="J155" i="1"/>
  <c r="J156" i="1"/>
  <c r="J157" i="1"/>
  <c r="J158" i="1"/>
  <c r="J159" i="1"/>
  <c r="J160" i="1"/>
  <c r="J161" i="1"/>
  <c r="J162" i="1"/>
  <c r="J163" i="1"/>
  <c r="J164" i="1"/>
  <c r="B145" i="1"/>
  <c r="C145" i="1"/>
  <c r="D145" i="1"/>
  <c r="B146" i="1"/>
  <c r="C146" i="1"/>
  <c r="D146" i="1"/>
  <c r="P30" i="1" l="1"/>
  <c r="P31" i="1"/>
  <c r="P32" i="1"/>
  <c r="P33" i="1"/>
  <c r="P34" i="1"/>
  <c r="P35" i="1"/>
  <c r="P36" i="1"/>
  <c r="P37" i="1"/>
  <c r="P38" i="1"/>
  <c r="N30" i="1"/>
  <c r="N31" i="1"/>
  <c r="N32" i="1"/>
  <c r="N33" i="1"/>
  <c r="N34" i="1"/>
  <c r="N35" i="1"/>
  <c r="N36" i="1"/>
  <c r="N37" i="1"/>
  <c r="N38" i="1"/>
  <c r="J30" i="1"/>
  <c r="J31" i="1"/>
  <c r="J32" i="1"/>
  <c r="J33" i="1"/>
  <c r="J34" i="1"/>
  <c r="J35" i="1"/>
  <c r="J36" i="1"/>
  <c r="J37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P133" i="1" l="1"/>
  <c r="P134" i="1"/>
  <c r="P135" i="1"/>
  <c r="P136" i="1"/>
  <c r="N134" i="1"/>
  <c r="N135" i="1"/>
  <c r="N136" i="1"/>
  <c r="J135" i="1"/>
  <c r="J136" i="1"/>
  <c r="J75" i="1"/>
  <c r="J76" i="1"/>
  <c r="B136" i="1"/>
  <c r="C136" i="1"/>
  <c r="D136" i="1"/>
  <c r="B154" i="1" l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P142" i="1"/>
  <c r="P143" i="1"/>
  <c r="P144" i="1"/>
  <c r="P147" i="1"/>
  <c r="P148" i="1"/>
  <c r="P149" i="1"/>
  <c r="P150" i="1"/>
  <c r="N142" i="1"/>
  <c r="N143" i="1"/>
  <c r="N144" i="1"/>
  <c r="N147" i="1"/>
  <c r="N148" i="1"/>
  <c r="N149" i="1"/>
  <c r="N150" i="1"/>
  <c r="J142" i="1"/>
  <c r="J143" i="1"/>
  <c r="J144" i="1"/>
  <c r="J147" i="1"/>
  <c r="J148" i="1"/>
  <c r="J149" i="1"/>
  <c r="J150" i="1"/>
  <c r="B142" i="1"/>
  <c r="C142" i="1"/>
  <c r="D142" i="1"/>
  <c r="B143" i="1"/>
  <c r="C143" i="1"/>
  <c r="D143" i="1"/>
  <c r="B144" i="1"/>
  <c r="C144" i="1"/>
  <c r="D144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P140" i="1" l="1"/>
  <c r="P141" i="1"/>
  <c r="N140" i="1"/>
  <c r="N141" i="1"/>
  <c r="J141" i="1"/>
  <c r="N8" i="1"/>
  <c r="N9" i="1"/>
  <c r="N10" i="1"/>
  <c r="N11" i="1"/>
  <c r="N12" i="1"/>
  <c r="N13" i="1"/>
  <c r="N14" i="1"/>
  <c r="J8" i="1"/>
  <c r="J9" i="1"/>
  <c r="J10" i="1"/>
  <c r="J11" i="1"/>
  <c r="J12" i="1"/>
  <c r="J13" i="1"/>
  <c r="J14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N7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J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151" i="1" l="1"/>
  <c r="L151" i="1"/>
  <c r="M151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J140" i="1" l="1"/>
  <c r="B140" i="1"/>
  <c r="C140" i="1"/>
  <c r="D140" i="1"/>
  <c r="B141" i="1"/>
  <c r="C141" i="1"/>
  <c r="D141" i="1"/>
  <c r="D6" i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39" i="1" l="1"/>
  <c r="F137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37" i="1" l="1"/>
  <c r="M137" i="1"/>
  <c r="L137" i="1"/>
  <c r="K137" i="1"/>
  <c r="I137" i="1"/>
  <c r="H137" i="1"/>
  <c r="G137" i="1"/>
  <c r="N137" i="1" l="1"/>
  <c r="J137" i="1"/>
  <c r="N153" i="1" l="1"/>
  <c r="N139" i="1"/>
  <c r="N6" i="1"/>
  <c r="J153" i="1"/>
  <c r="O165" i="1"/>
  <c r="M165" i="1"/>
  <c r="L165" i="1"/>
  <c r="K165" i="1"/>
  <c r="I165" i="1"/>
  <c r="H165" i="1"/>
  <c r="G165" i="1"/>
  <c r="F165" i="1"/>
  <c r="O151" i="1"/>
  <c r="G151" i="1"/>
  <c r="H151" i="1"/>
  <c r="I151" i="1"/>
  <c r="F151" i="1"/>
  <c r="P139" i="1"/>
  <c r="P153" i="1"/>
  <c r="B7" i="1"/>
  <c r="B139" i="1"/>
  <c r="C139" i="1"/>
  <c r="D139" i="1"/>
  <c r="B153" i="1"/>
  <c r="C153" i="1"/>
  <c r="D153" i="1"/>
  <c r="B6" i="1"/>
  <c r="F167" i="1" l="1"/>
  <c r="I167" i="1"/>
  <c r="K167" i="1"/>
  <c r="O167" i="1"/>
  <c r="G167" i="1"/>
  <c r="L167" i="1"/>
  <c r="H167" i="1"/>
  <c r="M167" i="1"/>
  <c r="N151" i="1"/>
  <c r="P165" i="1"/>
  <c r="P151" i="1"/>
  <c r="N165" i="1"/>
  <c r="J151" i="1"/>
  <c r="J165" i="1"/>
  <c r="P6" i="1"/>
  <c r="P137" i="1" s="1"/>
  <c r="J167" i="1" l="1"/>
  <c r="P167" i="1"/>
  <c r="N167" i="1"/>
</calcChain>
</file>

<file path=xl/sharedStrings.xml><?xml version="1.0" encoding="utf-8"?>
<sst xmlns="http://schemas.openxmlformats.org/spreadsheetml/2006/main" count="333" uniqueCount="330">
  <si>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</si>
  <si>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</si>
  <si>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</si>
  <si>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</si>
  <si>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</si>
  <si>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</si>
  <si>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</si>
  <si>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</si>
  <si>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</si>
  <si>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</si>
  <si>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</si>
  <si>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</si>
  <si>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</si>
  <si>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</si>
  <si>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</si>
  <si>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</si>
  <si>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</si>
  <si>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</si>
  <si>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</si>
  <si>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</si>
  <si>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</si>
  <si>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</si>
  <si>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</si>
  <si>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</si>
  <si>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</si>
  <si>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</si>
  <si>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</si>
  <si>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</si>
  <si>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</si>
  <si>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</si>
  <si>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</si>
  <si>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</si>
  <si>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</si>
  <si>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</si>
  <si>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</si>
  <si>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</si>
  <si>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</si>
  <si>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</si>
  <si>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</si>
  <si>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</si>
  <si>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</si>
  <si>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</si>
  <si>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</si>
  <si>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</si>
  <si>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</si>
  <si>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</si>
  <si>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</si>
  <si>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</si>
  <si>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</si>
  <si>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</si>
  <si>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</si>
  <si>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</si>
  <si>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</si>
  <si>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</si>
  <si>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</si>
  <si>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</si>
  <si>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</si>
  <si>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</si>
  <si>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</si>
  <si>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</si>
  <si>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</si>
  <si>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</si>
  <si>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</si>
  <si>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</si>
  <si>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</si>
  <si>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</si>
  <si>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</si>
  <si>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</si>
  <si>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</si>
  <si>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</si>
  <si>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</si>
  <si>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</si>
  <si>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</si>
  <si>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</si>
  <si>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</si>
  <si>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</si>
  <si>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</si>
  <si>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</si>
  <si>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</si>
  <si>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</si>
  <si>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</si>
  <si>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</si>
  <si>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</si>
  <si>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</si>
  <si>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</si>
  <si>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</si>
  <si>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</si>
  <si>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</si>
  <si>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</si>
  <si>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</si>
  <si>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</si>
  <si>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</si>
  <si>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</si>
  <si>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</si>
  <si>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</si>
  <si>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</si>
  <si>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</si>
  <si>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</si>
  <si>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</si>
  <si>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</si>
  <si>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</si>
  <si>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</si>
  <si>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</si>
  <si>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</si>
  <si>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</si>
  <si>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</si>
  <si>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</si>
  <si>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</si>
  <si>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</si>
  <si>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</si>
  <si>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</si>
  <si>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</si>
  <si>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</si>
  <si>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39903</t>
  </si>
  <si>
    <t>Recursos eventuales.</t>
  </si>
  <si>
    <t>39906</t>
  </si>
  <si>
    <t>COMPENSACIÓN GASTOS DE NÓMINA</t>
  </si>
  <si>
    <t>39907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</si>
  <si>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</si>
  <si>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</si>
  <si>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</si>
  <si>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</si>
  <si>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</si>
  <si>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</si>
  <si>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</si>
  <si>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</si>
  <si>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</si>
  <si>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</si>
  <si>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</si>
  <si>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</si>
  <si>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</si>
  <si>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</si>
  <si>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</si>
  <si>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</si>
  <si>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</si>
  <si>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</si>
  <si>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</si>
  <si>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</si>
  <si>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</si>
  <si>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</si>
  <si>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</si>
  <si>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</si>
  <si>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</si>
  <si>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</si>
  <si>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</si>
  <si>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</si>
  <si>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</si>
  <si>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</si>
  <si>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</si>
  <si>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</si>
  <si>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</si>
  <si>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</si>
  <si>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</si>
  <si>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</si>
  <si>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</si>
  <si>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</si>
  <si>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</si>
  <si>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</si>
  <si>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</si>
  <si>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</si>
  <si>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</si>
  <si>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</si>
  <si>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</si>
  <si>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</si>
  <si>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</si>
  <si>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</si>
  <si>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</si>
  <si>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</si>
  <si>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</si>
  <si>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</si>
  <si>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</si>
  <si>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</si>
  <si>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</si>
  <si>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</si>
  <si>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</si>
  <si>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</si>
  <si>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</si>
  <si>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</si>
  <si>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</si>
  <si>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</si>
  <si>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</si>
  <si>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</si>
  <si>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</si>
  <si>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</si>
  <si>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</si>
  <si>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</si>
  <si>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</si>
  <si>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</si>
  <si>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91300</t>
  </si>
  <si>
    <t>Préstam recibidos a l/p de entes de fuera del sector público</t>
  </si>
  <si>
    <t>39102</t>
  </si>
  <si>
    <t>39103</t>
  </si>
  <si>
    <t>39105</t>
  </si>
  <si>
    <t>39910</t>
  </si>
  <si>
    <t>53700</t>
  </si>
  <si>
    <t>79703</t>
  </si>
  <si>
    <t>Tasa por ejecuc. excavac.y obras en dominio público mpal.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</si>
  <si>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</si>
  <si>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</si>
  <si>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</si>
  <si>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</si>
  <si>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</si>
  <si>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</si>
  <si>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</si>
  <si>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</si>
  <si>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</si>
  <si>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</si>
  <si>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</si>
  <si>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</si>
  <si>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</si>
  <si>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Ingresos por publicidad en pantallas</t>
  </si>
  <si>
    <t>Junta CyL: Participación tributos comunidad (incondicionada)</t>
  </si>
  <si>
    <t>Dividendos y participación beneficios de empresas privadas</t>
  </si>
  <si>
    <t>39610</t>
  </si>
  <si>
    <t>Cuotas de urbanización.</t>
  </si>
  <si>
    <t>39904</t>
  </si>
  <si>
    <t>Derechos de exámen</t>
  </si>
  <si>
    <t>45143</t>
  </si>
  <si>
    <t>49014</t>
  </si>
  <si>
    <t>34907</t>
  </si>
  <si>
    <t>34908</t>
  </si>
  <si>
    <t>34909</t>
  </si>
  <si>
    <t>45147</t>
  </si>
  <si>
    <t>Tasa prestación servicio Centro de protección animal</t>
  </si>
  <si>
    <t>Ayudas a domicilio</t>
  </si>
  <si>
    <t>Servicios de estancias diurnas</t>
  </si>
  <si>
    <t>Servicios de envejecimiento activo</t>
  </si>
  <si>
    <t>Compensación gasto luz Cúpula del Milenio</t>
  </si>
  <si>
    <t>EXCYL .Contr.temp.percp.renta garantiz.ciudad. PER-479-19</t>
  </si>
  <si>
    <t>EXCYL55, perceptores renta de ciudadanía mayores de 55 años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</si>
  <si>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</si>
  <si>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</si>
  <si>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</si>
  <si>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</si>
  <si>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</si>
  <si>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</si>
  <si>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</si>
  <si>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</si>
  <si>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</si>
  <si>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</si>
  <si>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</si>
  <si>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</si>
  <si>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</si>
  <si>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</si>
  <si>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45155</t>
  </si>
  <si>
    <t>45156</t>
  </si>
  <si>
    <t>45157</t>
  </si>
  <si>
    <t>83103</t>
  </si>
  <si>
    <t>Protección del medio ambiente</t>
  </si>
  <si>
    <t>34911</t>
  </si>
  <si>
    <t>Servicio de teleasistencia</t>
  </si>
  <si>
    <t>Subvención Mº Sanidad. Juntas Arbitrales de Consumo</t>
  </si>
  <si>
    <t>Junta CyL: Apoyo a inmigrantes</t>
  </si>
  <si>
    <t>Junta CyL: Atención a la Dependencia (EPAP)</t>
  </si>
  <si>
    <t>Junta CyL: Centros de personas mayores</t>
  </si>
  <si>
    <t>ECYL. Programa mixto: parques y jardines II</t>
  </si>
  <si>
    <t>ECYL: programa mixto Valladolid Cuida IV</t>
  </si>
  <si>
    <t>ECYL: programa mixto Pintura III</t>
  </si>
  <si>
    <t>79710</t>
  </si>
  <si>
    <t>Reintegro anticipo gastos mantenimiento Mercado del Val</t>
  </si>
  <si>
    <t>34906</t>
  </si>
  <si>
    <t>REPARACIÓN ACERAS CON ASFALTO FUNDIDO</t>
  </si>
  <si>
    <t>39700</t>
  </si>
  <si>
    <t>Canon por aprovechamientos urbanísticos.</t>
  </si>
  <si>
    <t>39901</t>
  </si>
  <si>
    <t>COSTAS DE PROCEDIMIENTOS JUDICIALES</t>
  </si>
  <si>
    <t>42092</t>
  </si>
  <si>
    <t>SUBV.M.º IGUALDAD CONTRA LA VIOLENCIA DE GÉNERO</t>
  </si>
  <si>
    <t>45014</t>
  </si>
  <si>
    <t>Prestación económica a familias conciliación familiar COVID</t>
  </si>
  <si>
    <t>45080</t>
  </si>
  <si>
    <t>SUBV.JCYL.- PROY.REACTIVACIÓN COMERCIO DE PROXIMIDAD</t>
  </si>
  <si>
    <t>45141</t>
  </si>
  <si>
    <t>ECYL - Programa mixto parques y jardines 2019</t>
  </si>
  <si>
    <t>45146</t>
  </si>
  <si>
    <t>MAYEL desempleados mayores de 55 años</t>
  </si>
  <si>
    <t>45150</t>
  </si>
  <si>
    <t>Programa mixto F.y empleo 2019-2020 Turismo Valladolid</t>
  </si>
  <si>
    <t>45151</t>
  </si>
  <si>
    <t>Programa mixto F.y empleo 2019-2020 Pintura decorativa III</t>
  </si>
  <si>
    <t>45154</t>
  </si>
  <si>
    <t>ECYL.- Contratacion Agente Igualdad Oportunidades</t>
  </si>
  <si>
    <t>45158</t>
  </si>
  <si>
    <t>EXCYL.- MAYEL 20  (DESEMPLEADOS MAYORES DE 55 AÑOS)</t>
  </si>
  <si>
    <t>45159</t>
  </si>
  <si>
    <t>SUBV.ECYL.- COVEL 2020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</si>
  <si>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</si>
  <si>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</si>
  <si>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</si>
  <si>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</si>
  <si>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</si>
  <si>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</si>
  <si>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49704</t>
  </si>
  <si>
    <t>Proyecto MOVBIO</t>
  </si>
  <si>
    <t>49707</t>
  </si>
  <si>
    <t>Proyecto REMOURBAN</t>
  </si>
  <si>
    <t>49709</t>
  </si>
  <si>
    <t>Proyecto TT BIGA DATA</t>
  </si>
  <si>
    <t>54900</t>
  </si>
  <si>
    <t>Otras rentas de bienes inmuebles.</t>
  </si>
  <si>
    <t>55900</t>
  </si>
  <si>
    <t>OTRAS CONCESIONES Y APROVECHAMIENTOS</t>
  </si>
  <si>
    <t>75063</t>
  </si>
  <si>
    <t>Junta CyL: PLAN VIVIENDA</t>
  </si>
  <si>
    <t>75084</t>
  </si>
  <si>
    <t>SUBV.JCYL.- FONDO COOPERACIÓN LOCAL (INVERSIONES)</t>
  </si>
  <si>
    <t>75087</t>
  </si>
  <si>
    <t>Subvención Junta CyL FCL MIG Urbana</t>
  </si>
  <si>
    <t>79701</t>
  </si>
  <si>
    <t>Otras transferencias de la Unión Europea.REMOURBAN</t>
  </si>
  <si>
    <t>85010</t>
  </si>
  <si>
    <t>Enajenación de acciones y participaciones del Sector Publico</t>
  </si>
  <si>
    <t>87000</t>
  </si>
  <si>
    <t>Para gastos generales.</t>
  </si>
  <si>
    <t>87010</t>
  </si>
  <si>
    <t>Para gastos con financiación afectada.</t>
  </si>
  <si>
    <t>39106</t>
  </si>
  <si>
    <t>MULTAS INFRACCIÓN PREVENCIÓN SANITARIA</t>
  </si>
  <si>
    <t>11400</t>
  </si>
  <si>
    <t>IMPUESTO S/BIENES INMUEBLES DE CARACTERISTICAS ESPECIALES</t>
  </si>
  <si>
    <t>39104</t>
  </si>
  <si>
    <t>MULTAS INFRACCIÓN ORDENANZA TAXIS</t>
  </si>
  <si>
    <t>42200</t>
  </si>
  <si>
    <t>De fundaciones estatales. Fundacion Pluralismo y Convivencia</t>
  </si>
  <si>
    <t>45087</t>
  </si>
  <si>
    <t>SUBV.JCYL.- CREAC. RED MERCADOS LOCALES PRODUCTOS ECOLÓGICOS</t>
  </si>
  <si>
    <t>68000</t>
  </si>
  <si>
    <t>REINTEGRO EJERCICIOS CERRADOS</t>
  </si>
  <si>
    <t>72300</t>
  </si>
  <si>
    <t>TRANSF.CAPITAL SOC.MERCANTILES EST.ENTIDADES PUB.EMP.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</si>
</sst>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4" fillId="0" borderId="0" xfId="4" applyNumberFormat="1" applyFont="1"/>
    <xf numFmtId="1" fontId="4" fillId="0" borderId="0" xfId="5" applyNumberFormat="1" applyFont="1"/>
    <xf numFmtId="49" fontId="4" fillId="0" borderId="0" xfId="5" applyNumberFormat="1" applyFont="1"/>
    <xf numFmtId="4" fontId="4" fillId="0" borderId="0" xfId="5" applyNumberFormat="1" applyFont="1"/>
  </cellXfs>
  <cellStyles count="6">
    <cellStyle name="Buena" xfId="2"/>
    <cellStyle name="Normal" xfId="0" builtinId="0"/>
    <cellStyle name="Normal_EJECUCIÓN INGRESOS" xfId="1"/>
    <cellStyle name="Normal_EJECUCIÓN INGRESOS ABRIL 2021" xfId="4"/>
    <cellStyle name="Normal_EJECUCIÓN INGRESOS MAYO 2021" xfId="5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179</v>
      </c>
      <c r="B3" s="12"/>
      <c r="C3" s="12"/>
      <c r="D3" s="12"/>
      <c r="F3" s="21">
        <v>44347</v>
      </c>
      <c r="G3" s="13"/>
    </row>
    <row r="5" spans="1:16" s="16" customFormat="1" ht="36" customHeight="1" x14ac:dyDescent="0.3">
      <c r="A5" s="14" t="s">
        <v>2</v>
      </c>
      <c r="B5" s="14" t="s">
        <v>180</v>
      </c>
      <c r="C5" s="14" t="s">
        <v>181</v>
      </c>
      <c r="D5" s="14" t="s">
        <v>182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6" t="s">
        <v>15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16</v>
      </c>
      <c r="F6" s="28">
        <v>7985440</v>
      </c>
      <c r="G6" s="28">
        <v>0</v>
      </c>
      <c r="H6" s="28">
        <v>7985440</v>
      </c>
      <c r="I6" s="28">
        <v>3309832.46</v>
      </c>
      <c r="J6" s="17">
        <f>IF(H6=0," ",I6/H6)</f>
        <v>0.41448341731952154</v>
      </c>
      <c r="K6" s="28">
        <v>3322906.94</v>
      </c>
      <c r="L6" s="28">
        <v>17432.64</v>
      </c>
      <c r="M6" s="28">
        <v>3305474.3</v>
      </c>
      <c r="N6" s="17">
        <f>IF(I6=0," ",M6/I6)</f>
        <v>0.99868326869934676</v>
      </c>
      <c r="O6" s="28">
        <v>4358.16</v>
      </c>
      <c r="P6" s="18">
        <f>I6-H6</f>
        <v>-4675607.54</v>
      </c>
    </row>
    <row r="7" spans="1:16" x14ac:dyDescent="0.3">
      <c r="A7" s="26" t="s">
        <v>17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18</v>
      </c>
      <c r="F7" s="28">
        <v>330000</v>
      </c>
      <c r="G7" s="28">
        <v>0</v>
      </c>
      <c r="H7" s="28">
        <v>330000</v>
      </c>
      <c r="I7" s="28">
        <v>318637.52</v>
      </c>
      <c r="J7" s="17">
        <f t="shared" ref="J7:J85" si="3">IF(H7=0," ",I7/H7)</f>
        <v>0.96556824242424244</v>
      </c>
      <c r="K7" s="28">
        <v>0</v>
      </c>
      <c r="L7" s="28">
        <v>84.08</v>
      </c>
      <c r="M7" s="28">
        <v>-84.08</v>
      </c>
      <c r="N7" s="17">
        <f t="shared" ref="N7:N85" si="4">IF(I7=0," ",M7/I7)</f>
        <v>-2.6387350742624406E-4</v>
      </c>
      <c r="O7" s="28">
        <v>318721.59999999998</v>
      </c>
      <c r="P7" s="18">
        <f t="shared" ref="P7:P85" si="5">I7-H7</f>
        <v>-11362.479999999981</v>
      </c>
    </row>
    <row r="8" spans="1:16" x14ac:dyDescent="0.3">
      <c r="A8" s="26" t="s">
        <v>19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20</v>
      </c>
      <c r="F8" s="28">
        <v>74000000</v>
      </c>
      <c r="G8" s="28">
        <v>0</v>
      </c>
      <c r="H8" s="28">
        <v>74000000</v>
      </c>
      <c r="I8" s="28">
        <v>74216990.439999998</v>
      </c>
      <c r="J8" s="17">
        <f t="shared" si="3"/>
        <v>1.0029323032432431</v>
      </c>
      <c r="K8" s="28">
        <v>1583373.33</v>
      </c>
      <c r="L8" s="28">
        <v>136044.38</v>
      </c>
      <c r="M8" s="28">
        <v>1447328.95</v>
      </c>
      <c r="N8" s="17">
        <f t="shared" si="4"/>
        <v>1.9501315553479347E-2</v>
      </c>
      <c r="O8" s="28">
        <v>72769661.489999995</v>
      </c>
      <c r="P8" s="18">
        <f t="shared" si="5"/>
        <v>216990.43999999762</v>
      </c>
    </row>
    <row r="9" spans="1:16" x14ac:dyDescent="0.3">
      <c r="A9" s="26" t="s">
        <v>318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319</v>
      </c>
      <c r="F9" s="28">
        <v>0</v>
      </c>
      <c r="G9" s="28">
        <v>0</v>
      </c>
      <c r="H9" s="28">
        <v>0</v>
      </c>
      <c r="I9" s="28">
        <v>0</v>
      </c>
      <c r="J9" s="17" t="str">
        <f t="shared" si="3"/>
        <v xml:space="preserve"> </v>
      </c>
      <c r="K9" s="28">
        <v>0</v>
      </c>
      <c r="L9" s="28">
        <v>0</v>
      </c>
      <c r="M9" s="28">
        <v>0</v>
      </c>
      <c r="N9" s="17" t="str">
        <f t="shared" si="4"/>
        <v xml:space="preserve"> </v>
      </c>
      <c r="O9" s="28">
        <v>0</v>
      </c>
      <c r="P9" s="18">
        <f t="shared" si="5"/>
        <v>0</v>
      </c>
    </row>
    <row r="10" spans="1:16" x14ac:dyDescent="0.3">
      <c r="A10" s="26" t="s">
        <v>21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22</v>
      </c>
      <c r="F10" s="28">
        <v>16000000</v>
      </c>
      <c r="G10" s="28">
        <v>0</v>
      </c>
      <c r="H10" s="28">
        <v>16000000</v>
      </c>
      <c r="I10" s="28">
        <v>15566807.039999999</v>
      </c>
      <c r="J10" s="17">
        <f t="shared" si="3"/>
        <v>0.97292543999999992</v>
      </c>
      <c r="K10" s="28">
        <v>50268.41</v>
      </c>
      <c r="L10" s="28">
        <v>6091.19</v>
      </c>
      <c r="M10" s="28">
        <v>44177.22</v>
      </c>
      <c r="N10" s="17">
        <f t="shared" si="4"/>
        <v>2.8379114539342299E-3</v>
      </c>
      <c r="O10" s="28">
        <v>15522629.82</v>
      </c>
      <c r="P10" s="18">
        <f t="shared" si="5"/>
        <v>-433192.96000000089</v>
      </c>
    </row>
    <row r="11" spans="1:16" x14ac:dyDescent="0.3">
      <c r="A11" s="26" t="s">
        <v>23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24</v>
      </c>
      <c r="F11" s="28">
        <v>4500000</v>
      </c>
      <c r="G11" s="28">
        <v>0</v>
      </c>
      <c r="H11" s="28">
        <v>4500000</v>
      </c>
      <c r="I11" s="28">
        <v>1347262.37</v>
      </c>
      <c r="J11" s="17">
        <f t="shared" si="3"/>
        <v>0.29939163777777777</v>
      </c>
      <c r="K11" s="28">
        <v>1499501.9</v>
      </c>
      <c r="L11" s="28">
        <v>270757.28999999998</v>
      </c>
      <c r="M11" s="28">
        <v>1228744.6100000001</v>
      </c>
      <c r="N11" s="17">
        <f t="shared" si="4"/>
        <v>0.91203067595512222</v>
      </c>
      <c r="O11" s="28">
        <v>118517.75999999999</v>
      </c>
      <c r="P11" s="18">
        <f t="shared" si="5"/>
        <v>-3152737.63</v>
      </c>
    </row>
    <row r="12" spans="1:16" x14ac:dyDescent="0.3">
      <c r="A12" s="26" t="s">
        <v>25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26</v>
      </c>
      <c r="F12" s="28">
        <v>11500000</v>
      </c>
      <c r="G12" s="28">
        <v>0</v>
      </c>
      <c r="H12" s="28">
        <v>11500000</v>
      </c>
      <c r="I12" s="28">
        <v>1630693.33</v>
      </c>
      <c r="J12" s="17">
        <f t="shared" si="3"/>
        <v>0.14179942000000001</v>
      </c>
      <c r="K12" s="28">
        <v>1463637.73</v>
      </c>
      <c r="L12" s="28">
        <v>19448.439999999999</v>
      </c>
      <c r="M12" s="28">
        <v>1444189.29</v>
      </c>
      <c r="N12" s="17">
        <f t="shared" si="4"/>
        <v>0.88562899193314293</v>
      </c>
      <c r="O12" s="28">
        <v>186504.04</v>
      </c>
      <c r="P12" s="18">
        <f t="shared" si="5"/>
        <v>-9869306.6699999999</v>
      </c>
    </row>
    <row r="13" spans="1:16" x14ac:dyDescent="0.3">
      <c r="A13" s="26" t="s">
        <v>27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28</v>
      </c>
      <c r="F13" s="28">
        <v>5922320</v>
      </c>
      <c r="G13" s="28">
        <v>0</v>
      </c>
      <c r="H13" s="28">
        <v>5922320</v>
      </c>
      <c r="I13" s="28">
        <v>2429725.71</v>
      </c>
      <c r="J13" s="17">
        <f t="shared" si="3"/>
        <v>0.41026586033851598</v>
      </c>
      <c r="K13" s="28">
        <v>2467035.09</v>
      </c>
      <c r="L13" s="28">
        <v>49745.84</v>
      </c>
      <c r="M13" s="28">
        <v>2417289.25</v>
      </c>
      <c r="N13" s="17">
        <f t="shared" si="4"/>
        <v>0.99488153747198071</v>
      </c>
      <c r="O13" s="28">
        <v>12436.46</v>
      </c>
      <c r="P13" s="18">
        <f t="shared" si="5"/>
        <v>-3492594.29</v>
      </c>
    </row>
    <row r="14" spans="1:16" x14ac:dyDescent="0.3">
      <c r="A14" s="26" t="s">
        <v>29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30</v>
      </c>
      <c r="F14" s="28">
        <v>78280</v>
      </c>
      <c r="G14" s="28">
        <v>0</v>
      </c>
      <c r="H14" s="28">
        <v>78280</v>
      </c>
      <c r="I14" s="28">
        <v>32615.91</v>
      </c>
      <c r="J14" s="17">
        <f t="shared" si="3"/>
        <v>0.4166570005109862</v>
      </c>
      <c r="K14" s="28">
        <v>32734.44</v>
      </c>
      <c r="L14" s="28">
        <v>158.04</v>
      </c>
      <c r="M14" s="28">
        <v>32576.400000000001</v>
      </c>
      <c r="N14" s="17">
        <f t="shared" si="4"/>
        <v>0.99878862800394042</v>
      </c>
      <c r="O14" s="28">
        <v>39.51</v>
      </c>
      <c r="P14" s="18">
        <f t="shared" si="5"/>
        <v>-45664.09</v>
      </c>
    </row>
    <row r="15" spans="1:16" x14ac:dyDescent="0.3">
      <c r="A15" s="26" t="s">
        <v>31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32</v>
      </c>
      <c r="F15" s="28">
        <v>28000</v>
      </c>
      <c r="G15" s="28">
        <v>0</v>
      </c>
      <c r="H15" s="28">
        <v>28000</v>
      </c>
      <c r="I15" s="28">
        <v>11722.65</v>
      </c>
      <c r="J15" s="17">
        <f t="shared" si="3"/>
        <v>0.41866607142857143</v>
      </c>
      <c r="K15" s="28">
        <v>11722.65</v>
      </c>
      <c r="L15" s="28">
        <v>0</v>
      </c>
      <c r="M15" s="28">
        <v>11722.65</v>
      </c>
      <c r="N15" s="17">
        <f t="shared" si="4"/>
        <v>1</v>
      </c>
      <c r="O15" s="28">
        <v>0</v>
      </c>
      <c r="P15" s="18">
        <f t="shared" si="5"/>
        <v>-16277.35</v>
      </c>
    </row>
    <row r="16" spans="1:16" x14ac:dyDescent="0.3">
      <c r="A16" s="26" t="s">
        <v>33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34</v>
      </c>
      <c r="F16" s="28">
        <v>564720</v>
      </c>
      <c r="G16" s="28">
        <v>0</v>
      </c>
      <c r="H16" s="28">
        <v>564720</v>
      </c>
      <c r="I16" s="28">
        <v>235299.75</v>
      </c>
      <c r="J16" s="17">
        <f t="shared" si="3"/>
        <v>0.41666622396940078</v>
      </c>
      <c r="K16" s="28">
        <v>235299.75</v>
      </c>
      <c r="L16" s="28">
        <v>0</v>
      </c>
      <c r="M16" s="28">
        <v>235299.75</v>
      </c>
      <c r="N16" s="17">
        <f t="shared" si="4"/>
        <v>1</v>
      </c>
      <c r="O16" s="28">
        <v>0</v>
      </c>
      <c r="P16" s="18">
        <f t="shared" si="5"/>
        <v>-329420.25</v>
      </c>
    </row>
    <row r="17" spans="1:16" x14ac:dyDescent="0.3">
      <c r="A17" s="26" t="s">
        <v>35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36</v>
      </c>
      <c r="F17" s="28">
        <v>1509320</v>
      </c>
      <c r="G17" s="28">
        <v>0</v>
      </c>
      <c r="H17" s="28">
        <v>1509320</v>
      </c>
      <c r="I17" s="28">
        <v>630833.72</v>
      </c>
      <c r="J17" s="17">
        <f t="shared" si="3"/>
        <v>0.41795889539660241</v>
      </c>
      <c r="K17" s="28">
        <v>631635.07999999996</v>
      </c>
      <c r="L17" s="28">
        <v>1068.48</v>
      </c>
      <c r="M17" s="28">
        <v>630566.6</v>
      </c>
      <c r="N17" s="17">
        <f t="shared" si="4"/>
        <v>0.99957656036522591</v>
      </c>
      <c r="O17" s="28">
        <v>267.12</v>
      </c>
      <c r="P17" s="18">
        <f t="shared" si="5"/>
        <v>-878486.28</v>
      </c>
    </row>
    <row r="18" spans="1:16" x14ac:dyDescent="0.3">
      <c r="A18" s="26" t="s">
        <v>37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38</v>
      </c>
      <c r="F18" s="28">
        <v>1870</v>
      </c>
      <c r="G18" s="28">
        <v>0</v>
      </c>
      <c r="H18" s="28">
        <v>1870</v>
      </c>
      <c r="I18" s="28">
        <v>784.35</v>
      </c>
      <c r="J18" s="17">
        <f t="shared" si="3"/>
        <v>0.41943850267379679</v>
      </c>
      <c r="K18" s="28">
        <v>784.35</v>
      </c>
      <c r="L18" s="28">
        <v>0</v>
      </c>
      <c r="M18" s="28">
        <v>784.35</v>
      </c>
      <c r="N18" s="17">
        <f t="shared" si="4"/>
        <v>1</v>
      </c>
      <c r="O18" s="28">
        <v>0</v>
      </c>
      <c r="P18" s="18">
        <f t="shared" si="5"/>
        <v>-1085.6500000000001</v>
      </c>
    </row>
    <row r="19" spans="1:16" x14ac:dyDescent="0.3">
      <c r="A19" s="26" t="s">
        <v>39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40</v>
      </c>
      <c r="F19" s="28">
        <v>4000000</v>
      </c>
      <c r="G19" s="28">
        <v>0</v>
      </c>
      <c r="H19" s="28">
        <v>4000000</v>
      </c>
      <c r="I19" s="28">
        <v>1223354.7</v>
      </c>
      <c r="J19" s="17">
        <f t="shared" si="3"/>
        <v>0.305838675</v>
      </c>
      <c r="K19" s="28">
        <v>1278935.71</v>
      </c>
      <c r="L19" s="28">
        <v>500536.15</v>
      </c>
      <c r="M19" s="28">
        <v>778399.56</v>
      </c>
      <c r="N19" s="17">
        <f t="shared" si="4"/>
        <v>0.63628280497880141</v>
      </c>
      <c r="O19" s="28">
        <v>444955.14</v>
      </c>
      <c r="P19" s="18">
        <f t="shared" si="5"/>
        <v>-2776645.3</v>
      </c>
    </row>
    <row r="20" spans="1:16" x14ac:dyDescent="0.3">
      <c r="A20" s="26" t="s">
        <v>41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42</v>
      </c>
      <c r="F20" s="28">
        <v>45000</v>
      </c>
      <c r="G20" s="28">
        <v>0</v>
      </c>
      <c r="H20" s="28">
        <v>45000</v>
      </c>
      <c r="I20" s="28">
        <v>3763.55</v>
      </c>
      <c r="J20" s="17">
        <f t="shared" si="3"/>
        <v>8.3634444444444442E-2</v>
      </c>
      <c r="K20" s="28">
        <v>0</v>
      </c>
      <c r="L20" s="28">
        <v>312.83999999999997</v>
      </c>
      <c r="M20" s="28">
        <v>-312.83999999999997</v>
      </c>
      <c r="N20" s="17">
        <f t="shared" si="4"/>
        <v>-8.3123646557106981E-2</v>
      </c>
      <c r="O20" s="28">
        <v>4076.39</v>
      </c>
      <c r="P20" s="18">
        <f t="shared" si="5"/>
        <v>-41236.449999999997</v>
      </c>
    </row>
    <row r="21" spans="1:16" x14ac:dyDescent="0.3">
      <c r="A21" s="26" t="s">
        <v>43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44</v>
      </c>
      <c r="F21" s="28">
        <v>3000000</v>
      </c>
      <c r="G21" s="28">
        <v>0</v>
      </c>
      <c r="H21" s="28">
        <v>3000000</v>
      </c>
      <c r="I21" s="28">
        <v>570107.78</v>
      </c>
      <c r="J21" s="17">
        <f t="shared" si="3"/>
        <v>0.19003592666666669</v>
      </c>
      <c r="K21" s="28">
        <v>546264.81000000006</v>
      </c>
      <c r="L21" s="28">
        <v>3870.39</v>
      </c>
      <c r="M21" s="28">
        <v>542394.42000000004</v>
      </c>
      <c r="N21" s="17">
        <f t="shared" si="4"/>
        <v>0.95138926186904516</v>
      </c>
      <c r="O21" s="28">
        <v>27713.360000000001</v>
      </c>
      <c r="P21" s="18">
        <f t="shared" si="5"/>
        <v>-2429892.2199999997</v>
      </c>
    </row>
    <row r="22" spans="1:16" x14ac:dyDescent="0.3">
      <c r="A22" s="26" t="s">
        <v>45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46</v>
      </c>
      <c r="F22" s="28">
        <v>180000</v>
      </c>
      <c r="G22" s="28">
        <v>0</v>
      </c>
      <c r="H22" s="28">
        <v>180000</v>
      </c>
      <c r="I22" s="28">
        <v>28710.05</v>
      </c>
      <c r="J22" s="17">
        <f t="shared" si="3"/>
        <v>0.15950027777777778</v>
      </c>
      <c r="K22" s="28">
        <v>31577.05</v>
      </c>
      <c r="L22" s="28">
        <v>4201.54</v>
      </c>
      <c r="M22" s="28">
        <v>27375.51</v>
      </c>
      <c r="N22" s="17">
        <f t="shared" si="4"/>
        <v>0.95351662571120566</v>
      </c>
      <c r="O22" s="28">
        <v>1334.54</v>
      </c>
      <c r="P22" s="18">
        <f t="shared" si="5"/>
        <v>-151289.95000000001</v>
      </c>
    </row>
    <row r="23" spans="1:16" x14ac:dyDescent="0.3">
      <c r="A23" s="26" t="s">
        <v>47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48</v>
      </c>
      <c r="F23" s="28">
        <v>120000</v>
      </c>
      <c r="G23" s="28">
        <v>0</v>
      </c>
      <c r="H23" s="28">
        <v>120000</v>
      </c>
      <c r="I23" s="28">
        <v>28851.31</v>
      </c>
      <c r="J23" s="17">
        <f t="shared" si="3"/>
        <v>0.24042758333333333</v>
      </c>
      <c r="K23" s="28">
        <v>10527.42</v>
      </c>
      <c r="L23" s="28">
        <v>1001.71</v>
      </c>
      <c r="M23" s="28">
        <v>9525.7099999999991</v>
      </c>
      <c r="N23" s="17">
        <f t="shared" si="4"/>
        <v>0.33016559733336193</v>
      </c>
      <c r="O23" s="28">
        <v>19325.599999999999</v>
      </c>
      <c r="P23" s="18">
        <f t="shared" si="5"/>
        <v>-91148.69</v>
      </c>
    </row>
    <row r="24" spans="1:16" x14ac:dyDescent="0.3">
      <c r="A24" s="26" t="s">
        <v>49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50</v>
      </c>
      <c r="F24" s="28">
        <v>250000</v>
      </c>
      <c r="G24" s="28">
        <v>0</v>
      </c>
      <c r="H24" s="28">
        <v>250000</v>
      </c>
      <c r="I24" s="28">
        <v>39228.67</v>
      </c>
      <c r="J24" s="17">
        <f t="shared" si="3"/>
        <v>0.15691468</v>
      </c>
      <c r="K24" s="28">
        <v>39669.01</v>
      </c>
      <c r="L24" s="28">
        <v>786.28</v>
      </c>
      <c r="M24" s="28">
        <v>38882.730000000003</v>
      </c>
      <c r="N24" s="17">
        <f t="shared" si="4"/>
        <v>0.99118144968972965</v>
      </c>
      <c r="O24" s="28">
        <v>345.94</v>
      </c>
      <c r="P24" s="18">
        <f t="shared" si="5"/>
        <v>-210771.33000000002</v>
      </c>
    </row>
    <row r="25" spans="1:16" x14ac:dyDescent="0.3">
      <c r="A25" s="26" t="s">
        <v>51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52</v>
      </c>
      <c r="F25" s="28">
        <v>10000</v>
      </c>
      <c r="G25" s="28">
        <v>0</v>
      </c>
      <c r="H25" s="28">
        <v>10000</v>
      </c>
      <c r="I25" s="28">
        <v>348.99</v>
      </c>
      <c r="J25" s="17">
        <f t="shared" si="3"/>
        <v>3.4898999999999999E-2</v>
      </c>
      <c r="K25" s="28">
        <v>340.41</v>
      </c>
      <c r="L25" s="28">
        <v>10.74</v>
      </c>
      <c r="M25" s="28">
        <v>329.67</v>
      </c>
      <c r="N25" s="17">
        <f t="shared" si="4"/>
        <v>0.94464024757156373</v>
      </c>
      <c r="O25" s="28">
        <v>19.32</v>
      </c>
      <c r="P25" s="18">
        <f t="shared" si="5"/>
        <v>-9651.01</v>
      </c>
    </row>
    <row r="26" spans="1:16" x14ac:dyDescent="0.3">
      <c r="A26" s="26" t="s">
        <v>53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54</v>
      </c>
      <c r="F26" s="28">
        <v>200000</v>
      </c>
      <c r="G26" s="28">
        <v>0</v>
      </c>
      <c r="H26" s="28">
        <v>200000</v>
      </c>
      <c r="I26" s="28">
        <v>140737.01</v>
      </c>
      <c r="J26" s="17">
        <f t="shared" si="3"/>
        <v>0.70368505000000003</v>
      </c>
      <c r="K26" s="28">
        <v>7165.86</v>
      </c>
      <c r="L26" s="28">
        <v>1592.89</v>
      </c>
      <c r="M26" s="28">
        <v>5572.97</v>
      </c>
      <c r="N26" s="17">
        <f t="shared" si="4"/>
        <v>3.9598468093076579E-2</v>
      </c>
      <c r="O26" s="28">
        <v>135164.04</v>
      </c>
      <c r="P26" s="18">
        <f t="shared" si="5"/>
        <v>-59262.989999999991</v>
      </c>
    </row>
    <row r="27" spans="1:16" x14ac:dyDescent="0.3">
      <c r="A27" s="26" t="s">
        <v>55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56</v>
      </c>
      <c r="F27" s="28">
        <v>10000</v>
      </c>
      <c r="G27" s="28">
        <v>0</v>
      </c>
      <c r="H27" s="28">
        <v>10000</v>
      </c>
      <c r="I27" s="28">
        <v>4298.2299999999996</v>
      </c>
      <c r="J27" s="17">
        <f t="shared" si="3"/>
        <v>0.42982299999999996</v>
      </c>
      <c r="K27" s="28">
        <v>849.66</v>
      </c>
      <c r="L27" s="28">
        <v>0.05</v>
      </c>
      <c r="M27" s="28">
        <v>849.61</v>
      </c>
      <c r="N27" s="17">
        <f t="shared" si="4"/>
        <v>0.19766508539561636</v>
      </c>
      <c r="O27" s="28">
        <v>3448.62</v>
      </c>
      <c r="P27" s="18">
        <f t="shared" si="5"/>
        <v>-5701.77</v>
      </c>
    </row>
    <row r="28" spans="1:16" x14ac:dyDescent="0.3">
      <c r="A28" s="26" t="s">
        <v>57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248</v>
      </c>
      <c r="F28" s="28">
        <v>10000</v>
      </c>
      <c r="G28" s="28">
        <v>0</v>
      </c>
      <c r="H28" s="28">
        <v>10000</v>
      </c>
      <c r="I28" s="28">
        <v>546.26</v>
      </c>
      <c r="J28" s="17">
        <f t="shared" si="3"/>
        <v>5.4626000000000001E-2</v>
      </c>
      <c r="K28" s="28">
        <v>0</v>
      </c>
      <c r="L28" s="28">
        <v>0</v>
      </c>
      <c r="M28" s="28">
        <v>0</v>
      </c>
      <c r="N28" s="17">
        <f t="shared" si="4"/>
        <v>0</v>
      </c>
      <c r="O28" s="28">
        <v>546.26</v>
      </c>
      <c r="P28" s="18">
        <f t="shared" si="5"/>
        <v>-9453.74</v>
      </c>
    </row>
    <row r="29" spans="1:16" x14ac:dyDescent="0.3">
      <c r="A29" s="26" t="s">
        <v>58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223</v>
      </c>
      <c r="F29" s="28">
        <v>5000</v>
      </c>
      <c r="G29" s="28">
        <v>0</v>
      </c>
      <c r="H29" s="28">
        <v>5000</v>
      </c>
      <c r="I29" s="28">
        <v>1179.7</v>
      </c>
      <c r="J29" s="17">
        <f t="shared" si="3"/>
        <v>0.23594000000000001</v>
      </c>
      <c r="K29" s="28">
        <v>1179.7</v>
      </c>
      <c r="L29" s="28">
        <v>0</v>
      </c>
      <c r="M29" s="28">
        <v>1179.7</v>
      </c>
      <c r="N29" s="17">
        <f t="shared" si="4"/>
        <v>1</v>
      </c>
      <c r="O29" s="28">
        <v>0</v>
      </c>
      <c r="P29" s="18">
        <f t="shared" si="5"/>
        <v>-3820.3</v>
      </c>
    </row>
    <row r="30" spans="1:16" x14ac:dyDescent="0.3">
      <c r="A30" s="26" t="s">
        <v>59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60</v>
      </c>
      <c r="F30" s="28">
        <v>5000000</v>
      </c>
      <c r="G30" s="28">
        <v>0</v>
      </c>
      <c r="H30" s="28">
        <v>5000000</v>
      </c>
      <c r="I30" s="28">
        <v>1739109.1</v>
      </c>
      <c r="J30" s="17">
        <f t="shared" si="3"/>
        <v>0.34782182</v>
      </c>
      <c r="K30" s="28">
        <v>1739651.95</v>
      </c>
      <c r="L30" s="28">
        <v>542.85</v>
      </c>
      <c r="M30" s="28">
        <v>1739109.1</v>
      </c>
      <c r="N30" s="17">
        <f t="shared" si="4"/>
        <v>1</v>
      </c>
      <c r="O30" s="28">
        <v>0</v>
      </c>
      <c r="P30" s="18">
        <f t="shared" si="5"/>
        <v>-3260890.9</v>
      </c>
    </row>
    <row r="31" spans="1:16" x14ac:dyDescent="0.3">
      <c r="A31" s="26" t="s">
        <v>61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62</v>
      </c>
      <c r="F31" s="28">
        <v>1600000</v>
      </c>
      <c r="G31" s="28">
        <v>0</v>
      </c>
      <c r="H31" s="28">
        <v>1600000</v>
      </c>
      <c r="I31" s="28">
        <v>47479.15</v>
      </c>
      <c r="J31" s="17">
        <f t="shared" si="3"/>
        <v>2.9674468750000002E-2</v>
      </c>
      <c r="K31" s="28">
        <v>23301.72</v>
      </c>
      <c r="L31" s="28">
        <v>1234.57</v>
      </c>
      <c r="M31" s="28">
        <v>22067.15</v>
      </c>
      <c r="N31" s="17">
        <f t="shared" si="4"/>
        <v>0.46477559096993104</v>
      </c>
      <c r="O31" s="28">
        <v>25412</v>
      </c>
      <c r="P31" s="18">
        <f t="shared" si="5"/>
        <v>-1552520.85</v>
      </c>
    </row>
    <row r="32" spans="1:16" x14ac:dyDescent="0.3">
      <c r="A32" s="26" t="s">
        <v>63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196</v>
      </c>
      <c r="F32" s="28">
        <v>40000</v>
      </c>
      <c r="G32" s="28">
        <v>0</v>
      </c>
      <c r="H32" s="28">
        <v>40000</v>
      </c>
      <c r="I32" s="28">
        <v>5164.8</v>
      </c>
      <c r="J32" s="17">
        <f t="shared" si="3"/>
        <v>0.12912000000000001</v>
      </c>
      <c r="K32" s="28">
        <v>5312.08</v>
      </c>
      <c r="L32" s="28">
        <v>578.44000000000005</v>
      </c>
      <c r="M32" s="28">
        <v>4733.6400000000003</v>
      </c>
      <c r="N32" s="17">
        <f t="shared" si="4"/>
        <v>0.91651951672862453</v>
      </c>
      <c r="O32" s="28">
        <v>431.16</v>
      </c>
      <c r="P32" s="18">
        <f t="shared" si="5"/>
        <v>-34835.199999999997</v>
      </c>
    </row>
    <row r="33" spans="1:16" x14ac:dyDescent="0.3">
      <c r="A33" s="26" t="s">
        <v>64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65</v>
      </c>
      <c r="F33" s="28">
        <v>950000</v>
      </c>
      <c r="G33" s="28">
        <v>0</v>
      </c>
      <c r="H33" s="28">
        <v>950000</v>
      </c>
      <c r="I33" s="28">
        <v>-4294.5200000000004</v>
      </c>
      <c r="J33" s="17">
        <f t="shared" si="3"/>
        <v>-4.520547368421053E-3</v>
      </c>
      <c r="K33" s="28">
        <v>0</v>
      </c>
      <c r="L33" s="28">
        <v>4294.5200000000004</v>
      </c>
      <c r="M33" s="28">
        <v>-4294.5200000000004</v>
      </c>
      <c r="N33" s="17">
        <f t="shared" si="4"/>
        <v>1</v>
      </c>
      <c r="O33" s="28">
        <v>0</v>
      </c>
      <c r="P33" s="18">
        <f t="shared" si="5"/>
        <v>-954294.52</v>
      </c>
    </row>
    <row r="34" spans="1:16" x14ac:dyDescent="0.3">
      <c r="A34" s="26" t="s">
        <v>66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67</v>
      </c>
      <c r="F34" s="28">
        <v>50000</v>
      </c>
      <c r="G34" s="28">
        <v>0</v>
      </c>
      <c r="H34" s="28">
        <v>50000</v>
      </c>
      <c r="I34" s="28">
        <v>0</v>
      </c>
      <c r="J34" s="17">
        <f t="shared" si="3"/>
        <v>0</v>
      </c>
      <c r="K34" s="28">
        <v>0</v>
      </c>
      <c r="L34" s="28">
        <v>0</v>
      </c>
      <c r="M34" s="28">
        <v>0</v>
      </c>
      <c r="N34" s="17" t="str">
        <f t="shared" si="4"/>
        <v xml:space="preserve"> </v>
      </c>
      <c r="O34" s="28">
        <v>0</v>
      </c>
      <c r="P34" s="18">
        <f t="shared" si="5"/>
        <v>-50000</v>
      </c>
    </row>
    <row r="35" spans="1:16" x14ac:dyDescent="0.3">
      <c r="A35" s="26" t="s">
        <v>68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69</v>
      </c>
      <c r="F35" s="28">
        <v>400000</v>
      </c>
      <c r="G35" s="28">
        <v>0</v>
      </c>
      <c r="H35" s="28">
        <v>400000</v>
      </c>
      <c r="I35" s="28">
        <v>-6843.25</v>
      </c>
      <c r="J35" s="17">
        <f t="shared" si="3"/>
        <v>-1.7108124999999998E-2</v>
      </c>
      <c r="K35" s="28">
        <v>156</v>
      </c>
      <c r="L35" s="28">
        <v>6999.25</v>
      </c>
      <c r="M35" s="28">
        <v>-6843.25</v>
      </c>
      <c r="N35" s="17">
        <f t="shared" si="4"/>
        <v>1</v>
      </c>
      <c r="O35" s="28">
        <v>0</v>
      </c>
      <c r="P35" s="18">
        <f t="shared" si="5"/>
        <v>-406843.25</v>
      </c>
    </row>
    <row r="36" spans="1:16" x14ac:dyDescent="0.3">
      <c r="A36" s="26" t="s">
        <v>70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71</v>
      </c>
      <c r="F36" s="28">
        <v>4500000</v>
      </c>
      <c r="G36" s="28">
        <v>0</v>
      </c>
      <c r="H36" s="28">
        <v>4500000</v>
      </c>
      <c r="I36" s="28">
        <v>1896488.01</v>
      </c>
      <c r="J36" s="17">
        <f t="shared" si="3"/>
        <v>0.42144177999999999</v>
      </c>
      <c r="K36" s="28">
        <v>853870.96</v>
      </c>
      <c r="L36" s="28">
        <v>31.46</v>
      </c>
      <c r="M36" s="28">
        <v>853839.5</v>
      </c>
      <c r="N36" s="17">
        <f t="shared" si="4"/>
        <v>0.45022140688355844</v>
      </c>
      <c r="O36" s="28">
        <v>1042648.51</v>
      </c>
      <c r="P36" s="18">
        <f t="shared" si="5"/>
        <v>-2603511.9900000002</v>
      </c>
    </row>
    <row r="37" spans="1:16" x14ac:dyDescent="0.3">
      <c r="A37" s="26" t="s">
        <v>72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73</v>
      </c>
      <c r="F37" s="28">
        <v>300000</v>
      </c>
      <c r="G37" s="28">
        <v>0</v>
      </c>
      <c r="H37" s="28">
        <v>300000</v>
      </c>
      <c r="I37" s="28">
        <v>67921.87</v>
      </c>
      <c r="J37" s="17">
        <f t="shared" si="3"/>
        <v>0.22640623333333332</v>
      </c>
      <c r="K37" s="28">
        <v>67589.490000000005</v>
      </c>
      <c r="L37" s="28">
        <v>1101.24</v>
      </c>
      <c r="M37" s="28">
        <v>66488.25</v>
      </c>
      <c r="N37" s="17">
        <f t="shared" si="4"/>
        <v>0.97889310173586219</v>
      </c>
      <c r="O37" s="28">
        <v>1433.62</v>
      </c>
      <c r="P37" s="18">
        <f t="shared" si="5"/>
        <v>-232078.13</v>
      </c>
    </row>
    <row r="38" spans="1:16" x14ac:dyDescent="0.3">
      <c r="A38" s="26" t="s">
        <v>74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75</v>
      </c>
      <c r="F38" s="28">
        <v>750000</v>
      </c>
      <c r="G38" s="28">
        <v>0</v>
      </c>
      <c r="H38" s="28">
        <v>750000</v>
      </c>
      <c r="I38" s="28">
        <v>400036.54</v>
      </c>
      <c r="J38" s="17">
        <f t="shared" si="3"/>
        <v>0.53338205333333333</v>
      </c>
      <c r="K38" s="28">
        <v>400036.54</v>
      </c>
      <c r="L38" s="28">
        <v>0</v>
      </c>
      <c r="M38" s="28">
        <v>400036.54</v>
      </c>
      <c r="N38" s="17">
        <f t="shared" si="4"/>
        <v>1</v>
      </c>
      <c r="O38" s="28">
        <v>0</v>
      </c>
      <c r="P38" s="18">
        <f t="shared" si="5"/>
        <v>-349963.46</v>
      </c>
    </row>
    <row r="39" spans="1:16" x14ac:dyDescent="0.3">
      <c r="A39" s="26" t="s">
        <v>76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77</v>
      </c>
      <c r="F39" s="28">
        <v>98355</v>
      </c>
      <c r="G39" s="28">
        <v>0</v>
      </c>
      <c r="H39" s="28">
        <v>98355</v>
      </c>
      <c r="I39" s="28">
        <v>359</v>
      </c>
      <c r="J39" s="17">
        <f t="shared" si="3"/>
        <v>3.6500432108179555E-3</v>
      </c>
      <c r="K39" s="28">
        <v>389</v>
      </c>
      <c r="L39" s="28">
        <v>30</v>
      </c>
      <c r="M39" s="28">
        <v>359</v>
      </c>
      <c r="N39" s="17">
        <f t="shared" si="4"/>
        <v>1</v>
      </c>
      <c r="O39" s="28">
        <v>0</v>
      </c>
      <c r="P39" s="18">
        <f t="shared" si="5"/>
        <v>-97996</v>
      </c>
    </row>
    <row r="40" spans="1:16" x14ac:dyDescent="0.3">
      <c r="A40" s="26" t="s">
        <v>78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79</v>
      </c>
      <c r="F40" s="28">
        <v>1138070</v>
      </c>
      <c r="G40" s="28">
        <v>0</v>
      </c>
      <c r="H40" s="28">
        <v>1138070</v>
      </c>
      <c r="I40" s="28">
        <v>23828.35</v>
      </c>
      <c r="J40" s="17">
        <f t="shared" si="3"/>
        <v>2.0937508237630374E-2</v>
      </c>
      <c r="K40" s="28">
        <v>24136.35</v>
      </c>
      <c r="L40" s="28">
        <v>308</v>
      </c>
      <c r="M40" s="28">
        <v>23828.35</v>
      </c>
      <c r="N40" s="17">
        <f t="shared" si="4"/>
        <v>1</v>
      </c>
      <c r="O40" s="28">
        <v>0</v>
      </c>
      <c r="P40" s="18">
        <f t="shared" si="5"/>
        <v>-1114241.6499999999</v>
      </c>
    </row>
    <row r="41" spans="1:16" x14ac:dyDescent="0.3">
      <c r="A41" s="26" t="s">
        <v>80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81</v>
      </c>
      <c r="F41" s="28">
        <v>10000</v>
      </c>
      <c r="G41" s="28">
        <v>0</v>
      </c>
      <c r="H41" s="28">
        <v>10000</v>
      </c>
      <c r="I41" s="28">
        <v>-37</v>
      </c>
      <c r="J41" s="17">
        <f t="shared" si="3"/>
        <v>-3.7000000000000002E-3</v>
      </c>
      <c r="K41" s="28">
        <v>0</v>
      </c>
      <c r="L41" s="28">
        <v>37</v>
      </c>
      <c r="M41" s="28">
        <v>-37</v>
      </c>
      <c r="N41" s="17">
        <f t="shared" si="4"/>
        <v>1</v>
      </c>
      <c r="O41" s="28">
        <v>0</v>
      </c>
      <c r="P41" s="18">
        <f t="shared" si="5"/>
        <v>-10037</v>
      </c>
    </row>
    <row r="42" spans="1:16" x14ac:dyDescent="0.3">
      <c r="A42" s="26" t="s">
        <v>82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83</v>
      </c>
      <c r="F42" s="28">
        <v>20000</v>
      </c>
      <c r="G42" s="28">
        <v>0</v>
      </c>
      <c r="H42" s="28">
        <v>20000</v>
      </c>
      <c r="I42" s="28">
        <v>6717.34</v>
      </c>
      <c r="J42" s="17">
        <f t="shared" si="3"/>
        <v>0.33586700000000003</v>
      </c>
      <c r="K42" s="28">
        <v>3744.83</v>
      </c>
      <c r="L42" s="28">
        <v>50.29</v>
      </c>
      <c r="M42" s="28">
        <v>3694.54</v>
      </c>
      <c r="N42" s="17">
        <f t="shared" si="4"/>
        <v>0.55000044660535274</v>
      </c>
      <c r="O42" s="28">
        <v>3022.8</v>
      </c>
      <c r="P42" s="18">
        <f t="shared" si="5"/>
        <v>-13282.66</v>
      </c>
    </row>
    <row r="43" spans="1:16" x14ac:dyDescent="0.3">
      <c r="A43" s="26" t="s">
        <v>84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85</v>
      </c>
      <c r="F43" s="28">
        <v>10000</v>
      </c>
      <c r="G43" s="28">
        <v>0</v>
      </c>
      <c r="H43" s="28">
        <v>10000</v>
      </c>
      <c r="I43" s="28">
        <v>4049.43</v>
      </c>
      <c r="J43" s="17">
        <f t="shared" si="3"/>
        <v>0.404943</v>
      </c>
      <c r="K43" s="28">
        <v>578.48</v>
      </c>
      <c r="L43" s="28">
        <v>82.64</v>
      </c>
      <c r="M43" s="28">
        <v>495.84</v>
      </c>
      <c r="N43" s="17">
        <f t="shared" si="4"/>
        <v>0.1224468628918144</v>
      </c>
      <c r="O43" s="28">
        <v>3553.59</v>
      </c>
      <c r="P43" s="18">
        <f t="shared" si="5"/>
        <v>-5950.57</v>
      </c>
    </row>
    <row r="44" spans="1:16" x14ac:dyDescent="0.3">
      <c r="A44" s="26" t="s">
        <v>260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261</v>
      </c>
      <c r="F44" s="28">
        <v>0</v>
      </c>
      <c r="G44" s="28">
        <v>0</v>
      </c>
      <c r="H44" s="28">
        <v>0</v>
      </c>
      <c r="I44" s="28">
        <v>5150.5200000000004</v>
      </c>
      <c r="J44" s="17" t="str">
        <f t="shared" si="3"/>
        <v xml:space="preserve"> </v>
      </c>
      <c r="K44" s="28">
        <v>84.55</v>
      </c>
      <c r="L44" s="28">
        <v>0</v>
      </c>
      <c r="M44" s="28">
        <v>84.55</v>
      </c>
      <c r="N44" s="17">
        <f t="shared" si="4"/>
        <v>1.6415818208646894E-2</v>
      </c>
      <c r="O44" s="28">
        <v>5065.97</v>
      </c>
      <c r="P44" s="18">
        <f t="shared" si="5"/>
        <v>5150.5200000000004</v>
      </c>
    </row>
    <row r="45" spans="1:16" x14ac:dyDescent="0.3">
      <c r="A45" s="26" t="s">
        <v>219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224</v>
      </c>
      <c r="F45" s="28">
        <v>1955000</v>
      </c>
      <c r="G45" s="28">
        <v>0</v>
      </c>
      <c r="H45" s="28">
        <v>1955000</v>
      </c>
      <c r="I45" s="28">
        <v>687053.5</v>
      </c>
      <c r="J45" s="17">
        <f t="shared" si="3"/>
        <v>0.35143401534526852</v>
      </c>
      <c r="K45" s="28">
        <v>687053.5</v>
      </c>
      <c r="L45" s="28">
        <v>0</v>
      </c>
      <c r="M45" s="28">
        <v>687053.5</v>
      </c>
      <c r="N45" s="17">
        <f t="shared" si="4"/>
        <v>1</v>
      </c>
      <c r="O45" s="28">
        <v>0</v>
      </c>
      <c r="P45" s="18">
        <f t="shared" si="5"/>
        <v>-1267946.5</v>
      </c>
    </row>
    <row r="46" spans="1:16" x14ac:dyDescent="0.3">
      <c r="A46" s="26" t="s">
        <v>220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225</v>
      </c>
      <c r="F46" s="28">
        <v>292295</v>
      </c>
      <c r="G46" s="28">
        <v>0</v>
      </c>
      <c r="H46" s="28">
        <v>292295</v>
      </c>
      <c r="I46" s="28">
        <v>30052.12</v>
      </c>
      <c r="J46" s="17">
        <f t="shared" si="3"/>
        <v>0.10281434851776458</v>
      </c>
      <c r="K46" s="28">
        <v>0</v>
      </c>
      <c r="L46" s="28">
        <v>0</v>
      </c>
      <c r="M46" s="28">
        <v>0</v>
      </c>
      <c r="N46" s="17">
        <f t="shared" si="4"/>
        <v>0</v>
      </c>
      <c r="O46" s="28">
        <v>30052.12</v>
      </c>
      <c r="P46" s="18">
        <f t="shared" si="5"/>
        <v>-262242.88</v>
      </c>
    </row>
    <row r="47" spans="1:16" x14ac:dyDescent="0.3">
      <c r="A47" s="26" t="s">
        <v>221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226</v>
      </c>
      <c r="F47" s="28">
        <v>180000</v>
      </c>
      <c r="G47" s="28">
        <v>0</v>
      </c>
      <c r="H47" s="28">
        <v>180000</v>
      </c>
      <c r="I47" s="28">
        <v>19321.87</v>
      </c>
      <c r="J47" s="17">
        <f t="shared" si="3"/>
        <v>0.10734372222222222</v>
      </c>
      <c r="K47" s="28">
        <v>19321.87</v>
      </c>
      <c r="L47" s="28">
        <v>0</v>
      </c>
      <c r="M47" s="28">
        <v>19321.87</v>
      </c>
      <c r="N47" s="17">
        <f t="shared" si="4"/>
        <v>1</v>
      </c>
      <c r="O47" s="28">
        <v>0</v>
      </c>
      <c r="P47" s="18">
        <f t="shared" si="5"/>
        <v>-160678.13</v>
      </c>
    </row>
    <row r="48" spans="1:16" x14ac:dyDescent="0.3">
      <c r="A48" s="26" t="s">
        <v>249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250</v>
      </c>
      <c r="F48" s="28">
        <v>173500</v>
      </c>
      <c r="G48" s="28">
        <v>0</v>
      </c>
      <c r="H48" s="28">
        <v>173500</v>
      </c>
      <c r="I48" s="28">
        <v>0</v>
      </c>
      <c r="J48" s="17">
        <f t="shared" si="3"/>
        <v>0</v>
      </c>
      <c r="K48" s="28">
        <v>0</v>
      </c>
      <c r="L48" s="28">
        <v>0</v>
      </c>
      <c r="M48" s="28">
        <v>0</v>
      </c>
      <c r="N48" s="17" t="str">
        <f t="shared" si="4"/>
        <v xml:space="preserve"> </v>
      </c>
      <c r="O48" s="28">
        <v>0</v>
      </c>
      <c r="P48" s="18">
        <f t="shared" si="5"/>
        <v>-173500</v>
      </c>
    </row>
    <row r="49" spans="1:16" x14ac:dyDescent="0.3">
      <c r="A49" s="26" t="s">
        <v>86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87</v>
      </c>
      <c r="F49" s="28">
        <v>1250000</v>
      </c>
      <c r="G49" s="28">
        <v>0</v>
      </c>
      <c r="H49" s="28">
        <v>1250000</v>
      </c>
      <c r="I49" s="28">
        <v>0</v>
      </c>
      <c r="J49" s="17">
        <f t="shared" si="3"/>
        <v>0</v>
      </c>
      <c r="K49" s="28">
        <v>0</v>
      </c>
      <c r="L49" s="28">
        <v>0</v>
      </c>
      <c r="M49" s="28">
        <v>0</v>
      </c>
      <c r="N49" s="17" t="str">
        <f t="shared" si="4"/>
        <v xml:space="preserve"> </v>
      </c>
      <c r="O49" s="28">
        <v>0</v>
      </c>
      <c r="P49" s="18">
        <f t="shared" si="5"/>
        <v>-1250000</v>
      </c>
    </row>
    <row r="50" spans="1:16" x14ac:dyDescent="0.3">
      <c r="A50" s="26" t="s">
        <v>88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89</v>
      </c>
      <c r="F50" s="28">
        <v>230000</v>
      </c>
      <c r="G50" s="28">
        <v>0</v>
      </c>
      <c r="H50" s="28">
        <v>230000</v>
      </c>
      <c r="I50" s="28">
        <v>83811.69</v>
      </c>
      <c r="J50" s="17">
        <f t="shared" si="3"/>
        <v>0.36439865217391304</v>
      </c>
      <c r="K50" s="28">
        <v>50717.45</v>
      </c>
      <c r="L50" s="28">
        <v>0</v>
      </c>
      <c r="M50" s="28">
        <v>50717.45</v>
      </c>
      <c r="N50" s="17">
        <f t="shared" si="4"/>
        <v>0.60513575134924491</v>
      </c>
      <c r="O50" s="28">
        <v>33094.239999999998</v>
      </c>
      <c r="P50" s="18">
        <f t="shared" si="5"/>
        <v>-146188.31</v>
      </c>
    </row>
    <row r="51" spans="1:16" x14ac:dyDescent="0.3">
      <c r="A51" s="26" t="s">
        <v>90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91</v>
      </c>
      <c r="F51" s="28">
        <v>42220</v>
      </c>
      <c r="G51" s="28">
        <v>0</v>
      </c>
      <c r="H51" s="28">
        <v>42220</v>
      </c>
      <c r="I51" s="28">
        <v>432</v>
      </c>
      <c r="J51" s="17">
        <f t="shared" si="3"/>
        <v>1.0232117479867362E-2</v>
      </c>
      <c r="K51" s="28">
        <v>432</v>
      </c>
      <c r="L51" s="28">
        <v>0</v>
      </c>
      <c r="M51" s="28">
        <v>432</v>
      </c>
      <c r="N51" s="17">
        <f t="shared" si="4"/>
        <v>1</v>
      </c>
      <c r="O51" s="28">
        <v>0</v>
      </c>
      <c r="P51" s="18">
        <f t="shared" si="5"/>
        <v>-41788</v>
      </c>
    </row>
    <row r="52" spans="1:16" x14ac:dyDescent="0.3">
      <c r="A52" s="26" t="s">
        <v>92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93</v>
      </c>
      <c r="F52" s="28">
        <v>11000</v>
      </c>
      <c r="G52" s="28">
        <v>0</v>
      </c>
      <c r="H52" s="28">
        <v>11000</v>
      </c>
      <c r="I52" s="28">
        <v>0</v>
      </c>
      <c r="J52" s="17">
        <f t="shared" si="3"/>
        <v>0</v>
      </c>
      <c r="K52" s="28">
        <v>0</v>
      </c>
      <c r="L52" s="28">
        <v>0</v>
      </c>
      <c r="M52" s="28">
        <v>0</v>
      </c>
      <c r="N52" s="17" t="str">
        <f t="shared" si="4"/>
        <v xml:space="preserve"> </v>
      </c>
      <c r="O52" s="28">
        <v>0</v>
      </c>
      <c r="P52" s="18">
        <f t="shared" si="5"/>
        <v>-11000</v>
      </c>
    </row>
    <row r="53" spans="1:16" x14ac:dyDescent="0.3">
      <c r="A53" s="26" t="s">
        <v>94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95</v>
      </c>
      <c r="F53" s="28">
        <v>153800</v>
      </c>
      <c r="G53" s="28">
        <v>0</v>
      </c>
      <c r="H53" s="28">
        <v>153800</v>
      </c>
      <c r="I53" s="28">
        <v>55332.12</v>
      </c>
      <c r="J53" s="17">
        <f t="shared" si="3"/>
        <v>0.35976671001300392</v>
      </c>
      <c r="K53" s="28">
        <v>43787.01</v>
      </c>
      <c r="L53" s="28">
        <v>0</v>
      </c>
      <c r="M53" s="28">
        <v>43787.01</v>
      </c>
      <c r="N53" s="17">
        <f t="shared" si="4"/>
        <v>0.79134885849304171</v>
      </c>
      <c r="O53" s="28">
        <v>11545.11</v>
      </c>
      <c r="P53" s="18">
        <f t="shared" si="5"/>
        <v>-98467.88</v>
      </c>
    </row>
    <row r="54" spans="1:16" x14ac:dyDescent="0.3">
      <c r="A54" s="26" t="s">
        <v>96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97</v>
      </c>
      <c r="F54" s="28">
        <v>1150000</v>
      </c>
      <c r="G54" s="28">
        <v>0</v>
      </c>
      <c r="H54" s="28">
        <v>1150000</v>
      </c>
      <c r="I54" s="28">
        <v>74137.100000000006</v>
      </c>
      <c r="J54" s="17">
        <f t="shared" si="3"/>
        <v>6.4467043478260877E-2</v>
      </c>
      <c r="K54" s="28">
        <v>63390.06</v>
      </c>
      <c r="L54" s="28">
        <v>0</v>
      </c>
      <c r="M54" s="28">
        <v>63390.06</v>
      </c>
      <c r="N54" s="17">
        <f t="shared" si="4"/>
        <v>0.85503830066188169</v>
      </c>
      <c r="O54" s="28">
        <v>10747.04</v>
      </c>
      <c r="P54" s="18">
        <f t="shared" si="5"/>
        <v>-1075862.8999999999</v>
      </c>
    </row>
    <row r="55" spans="1:16" x14ac:dyDescent="0.3">
      <c r="A55" s="26" t="s">
        <v>98</v>
      </c>
      <c r="B55" s="13" t="str">
        <f t="shared" si="12"/>
        <v>3</v>
      </c>
      <c r="C55" s="13" t="str">
        <f t="shared" si="13"/>
        <v>38</v>
      </c>
      <c r="D55" s="13" t="str">
        <f t="shared" si="14"/>
        <v>389</v>
      </c>
      <c r="E55" s="27" t="s">
        <v>99</v>
      </c>
      <c r="F55" s="28">
        <v>300000</v>
      </c>
      <c r="G55" s="28">
        <v>0</v>
      </c>
      <c r="H55" s="28">
        <v>300000</v>
      </c>
      <c r="I55" s="28">
        <v>335394.09000000003</v>
      </c>
      <c r="J55" s="17">
        <f t="shared" si="3"/>
        <v>1.1179803000000001</v>
      </c>
      <c r="K55" s="28">
        <v>220762.03</v>
      </c>
      <c r="L55" s="28">
        <v>0</v>
      </c>
      <c r="M55" s="28">
        <v>220762.03</v>
      </c>
      <c r="N55" s="17">
        <f t="shared" si="4"/>
        <v>0.65821681592540882</v>
      </c>
      <c r="O55" s="28">
        <v>114632.06</v>
      </c>
      <c r="P55" s="18">
        <f t="shared" si="5"/>
        <v>35394.090000000026</v>
      </c>
    </row>
    <row r="56" spans="1:16" x14ac:dyDescent="0.3">
      <c r="A56" s="26" t="s">
        <v>100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7" t="s">
        <v>206</v>
      </c>
      <c r="F56" s="28">
        <v>100000</v>
      </c>
      <c r="G56" s="28">
        <v>0</v>
      </c>
      <c r="H56" s="28">
        <v>100000</v>
      </c>
      <c r="I56" s="28">
        <v>27600.89</v>
      </c>
      <c r="J56" s="17">
        <f t="shared" si="3"/>
        <v>0.2760089</v>
      </c>
      <c r="K56" s="28">
        <v>8919.5</v>
      </c>
      <c r="L56" s="28">
        <v>1223.1099999999999</v>
      </c>
      <c r="M56" s="28">
        <v>7696.39</v>
      </c>
      <c r="N56" s="17">
        <f t="shared" si="4"/>
        <v>0.27884571838082034</v>
      </c>
      <c r="O56" s="28">
        <v>19904.5</v>
      </c>
      <c r="P56" s="18">
        <f t="shared" si="5"/>
        <v>-72399.11</v>
      </c>
    </row>
    <row r="57" spans="1:16" x14ac:dyDescent="0.3">
      <c r="A57" s="26" t="s">
        <v>190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207</v>
      </c>
      <c r="F57" s="28">
        <v>50000</v>
      </c>
      <c r="G57" s="28">
        <v>0</v>
      </c>
      <c r="H57" s="28">
        <v>50000</v>
      </c>
      <c r="I57" s="28">
        <v>9821.56</v>
      </c>
      <c r="J57" s="17">
        <f t="shared" si="3"/>
        <v>0.1964312</v>
      </c>
      <c r="K57" s="28">
        <v>2062.19</v>
      </c>
      <c r="L57" s="28">
        <v>0</v>
      </c>
      <c r="M57" s="28">
        <v>2062.19</v>
      </c>
      <c r="N57" s="17">
        <f t="shared" si="4"/>
        <v>0.20996562664179622</v>
      </c>
      <c r="O57" s="28">
        <v>7759.37</v>
      </c>
      <c r="P57" s="18">
        <f t="shared" si="5"/>
        <v>-40178.44</v>
      </c>
    </row>
    <row r="58" spans="1:16" x14ac:dyDescent="0.3">
      <c r="A58" s="26" t="s">
        <v>191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208</v>
      </c>
      <c r="F58" s="28">
        <v>75000</v>
      </c>
      <c r="G58" s="28">
        <v>0</v>
      </c>
      <c r="H58" s="28">
        <v>75000</v>
      </c>
      <c r="I58" s="28">
        <v>27651</v>
      </c>
      <c r="J58" s="17">
        <f t="shared" si="3"/>
        <v>0.36868000000000001</v>
      </c>
      <c r="K58" s="28">
        <v>17150</v>
      </c>
      <c r="L58" s="28">
        <v>0</v>
      </c>
      <c r="M58" s="28">
        <v>17150</v>
      </c>
      <c r="N58" s="17">
        <f t="shared" si="4"/>
        <v>0.62023073306571186</v>
      </c>
      <c r="O58" s="28">
        <v>10501</v>
      </c>
      <c r="P58" s="18">
        <f t="shared" si="5"/>
        <v>-47349</v>
      </c>
    </row>
    <row r="59" spans="1:16" x14ac:dyDescent="0.3">
      <c r="A59" s="26" t="s">
        <v>320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321</v>
      </c>
      <c r="F59" s="28">
        <v>0</v>
      </c>
      <c r="G59" s="28">
        <v>0</v>
      </c>
      <c r="H59" s="28">
        <v>0</v>
      </c>
      <c r="I59" s="28">
        <v>0</v>
      </c>
      <c r="J59" s="17" t="str">
        <f t="shared" si="3"/>
        <v xml:space="preserve"> </v>
      </c>
      <c r="K59" s="28">
        <v>0</v>
      </c>
      <c r="L59" s="28">
        <v>0</v>
      </c>
      <c r="M59" s="28">
        <v>0</v>
      </c>
      <c r="N59" s="17" t="str">
        <f t="shared" si="4"/>
        <v xml:space="preserve"> </v>
      </c>
      <c r="O59" s="28">
        <v>0</v>
      </c>
      <c r="P59" s="18">
        <f t="shared" si="5"/>
        <v>0</v>
      </c>
    </row>
    <row r="60" spans="1:16" x14ac:dyDescent="0.3">
      <c r="A60" s="26" t="s">
        <v>192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209</v>
      </c>
      <c r="F60" s="28">
        <v>60000</v>
      </c>
      <c r="G60" s="28">
        <v>0</v>
      </c>
      <c r="H60" s="28">
        <v>60000</v>
      </c>
      <c r="I60" s="28">
        <v>60736.2</v>
      </c>
      <c r="J60" s="17">
        <f t="shared" si="3"/>
        <v>1.01227</v>
      </c>
      <c r="K60" s="28">
        <v>1081.8</v>
      </c>
      <c r="L60" s="28">
        <v>0</v>
      </c>
      <c r="M60" s="28">
        <v>1081.8</v>
      </c>
      <c r="N60" s="17">
        <f t="shared" si="4"/>
        <v>1.7811453465972519E-2</v>
      </c>
      <c r="O60" s="28">
        <v>59654.400000000001</v>
      </c>
      <c r="P60" s="18">
        <f t="shared" si="5"/>
        <v>736.19999999999709</v>
      </c>
    </row>
    <row r="61" spans="1:16" x14ac:dyDescent="0.3">
      <c r="A61" s="26" t="s">
        <v>316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317</v>
      </c>
      <c r="F61" s="28">
        <v>0</v>
      </c>
      <c r="G61" s="28">
        <v>0</v>
      </c>
      <c r="H61" s="28">
        <v>0</v>
      </c>
      <c r="I61" s="28">
        <v>70780</v>
      </c>
      <c r="J61" s="17" t="str">
        <f t="shared" si="3"/>
        <v xml:space="preserve"> </v>
      </c>
      <c r="K61" s="28">
        <v>21100</v>
      </c>
      <c r="L61" s="28">
        <v>0</v>
      </c>
      <c r="M61" s="28">
        <v>21100</v>
      </c>
      <c r="N61" s="17">
        <f t="shared" si="4"/>
        <v>0.29810680983328625</v>
      </c>
      <c r="O61" s="28">
        <v>49680</v>
      </c>
      <c r="P61" s="18">
        <f t="shared" si="5"/>
        <v>70780</v>
      </c>
    </row>
    <row r="62" spans="1:16" x14ac:dyDescent="0.3">
      <c r="A62" s="26" t="s">
        <v>101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102</v>
      </c>
      <c r="F62" s="28">
        <v>150000</v>
      </c>
      <c r="G62" s="28">
        <v>0</v>
      </c>
      <c r="H62" s="28">
        <v>150000</v>
      </c>
      <c r="I62" s="28">
        <v>12727.11</v>
      </c>
      <c r="J62" s="17">
        <f t="shared" si="3"/>
        <v>8.4847400000000003E-2</v>
      </c>
      <c r="K62" s="28">
        <v>1951.64</v>
      </c>
      <c r="L62" s="28">
        <v>2.3199999999999998</v>
      </c>
      <c r="M62" s="28">
        <v>1949.32</v>
      </c>
      <c r="N62" s="17">
        <f t="shared" si="4"/>
        <v>0.15316281543885452</v>
      </c>
      <c r="O62" s="28">
        <v>10777.79</v>
      </c>
      <c r="P62" s="18">
        <f t="shared" si="5"/>
        <v>-137272.89000000001</v>
      </c>
    </row>
    <row r="63" spans="1:16" x14ac:dyDescent="0.3">
      <c r="A63" s="26" t="s">
        <v>103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104</v>
      </c>
      <c r="F63" s="28">
        <v>3500000</v>
      </c>
      <c r="G63" s="28">
        <v>0</v>
      </c>
      <c r="H63" s="28">
        <v>3500000</v>
      </c>
      <c r="I63" s="28">
        <v>411966.88</v>
      </c>
      <c r="J63" s="17">
        <f t="shared" si="3"/>
        <v>0.11770482285714286</v>
      </c>
      <c r="K63" s="28">
        <v>427485</v>
      </c>
      <c r="L63" s="28">
        <v>15728.12</v>
      </c>
      <c r="M63" s="28">
        <v>411756.88</v>
      </c>
      <c r="N63" s="17">
        <f t="shared" si="4"/>
        <v>0.99949025028419758</v>
      </c>
      <c r="O63" s="28">
        <v>210</v>
      </c>
      <c r="P63" s="18">
        <f t="shared" si="5"/>
        <v>-3088033.12</v>
      </c>
    </row>
    <row r="64" spans="1:16" x14ac:dyDescent="0.3">
      <c r="A64" s="26" t="s">
        <v>105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106</v>
      </c>
      <c r="F64" s="28">
        <v>20000</v>
      </c>
      <c r="G64" s="28">
        <v>0</v>
      </c>
      <c r="H64" s="28">
        <v>20000</v>
      </c>
      <c r="I64" s="28">
        <v>7789.75</v>
      </c>
      <c r="J64" s="17">
        <f t="shared" si="3"/>
        <v>0.38948749999999999</v>
      </c>
      <c r="K64" s="28">
        <v>8280.11</v>
      </c>
      <c r="L64" s="28">
        <v>490.36</v>
      </c>
      <c r="M64" s="28">
        <v>7789.75</v>
      </c>
      <c r="N64" s="17">
        <f t="shared" si="4"/>
        <v>1</v>
      </c>
      <c r="O64" s="28">
        <v>0</v>
      </c>
      <c r="P64" s="18">
        <f t="shared" si="5"/>
        <v>-12210.25</v>
      </c>
    </row>
    <row r="65" spans="1:16" x14ac:dyDescent="0.3">
      <c r="A65" s="26" t="s">
        <v>107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108</v>
      </c>
      <c r="F65" s="28">
        <v>50000</v>
      </c>
      <c r="G65" s="28">
        <v>0</v>
      </c>
      <c r="H65" s="28">
        <v>50000</v>
      </c>
      <c r="I65" s="28">
        <v>4791.71</v>
      </c>
      <c r="J65" s="17">
        <f t="shared" si="3"/>
        <v>9.5834199999999994E-2</v>
      </c>
      <c r="K65" s="28">
        <v>5219.53</v>
      </c>
      <c r="L65" s="28">
        <v>427.82</v>
      </c>
      <c r="M65" s="28">
        <v>4791.71</v>
      </c>
      <c r="N65" s="17">
        <f t="shared" si="4"/>
        <v>1</v>
      </c>
      <c r="O65" s="28">
        <v>0</v>
      </c>
      <c r="P65" s="18">
        <f t="shared" si="5"/>
        <v>-45208.29</v>
      </c>
    </row>
    <row r="66" spans="1:16" x14ac:dyDescent="0.3">
      <c r="A66" s="26" t="s">
        <v>109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110</v>
      </c>
      <c r="F66" s="28">
        <v>600000</v>
      </c>
      <c r="G66" s="28">
        <v>0</v>
      </c>
      <c r="H66" s="28">
        <v>600000</v>
      </c>
      <c r="I66" s="28">
        <v>124570.3</v>
      </c>
      <c r="J66" s="17">
        <f t="shared" si="3"/>
        <v>0.20761716666666666</v>
      </c>
      <c r="K66" s="28">
        <v>131745.78</v>
      </c>
      <c r="L66" s="28">
        <v>7175.48</v>
      </c>
      <c r="M66" s="28">
        <v>124570.3</v>
      </c>
      <c r="N66" s="17">
        <f t="shared" si="4"/>
        <v>1</v>
      </c>
      <c r="O66" s="28">
        <v>0</v>
      </c>
      <c r="P66" s="18">
        <f t="shared" si="5"/>
        <v>-475429.7</v>
      </c>
    </row>
    <row r="67" spans="1:16" x14ac:dyDescent="0.3">
      <c r="A67" s="26" t="s">
        <v>111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7" t="s">
        <v>112</v>
      </c>
      <c r="F67" s="28">
        <v>300000</v>
      </c>
      <c r="G67" s="28">
        <v>0</v>
      </c>
      <c r="H67" s="28">
        <v>300000</v>
      </c>
      <c r="I67" s="28">
        <v>76305.83</v>
      </c>
      <c r="J67" s="17">
        <f t="shared" si="3"/>
        <v>0.25435276666666667</v>
      </c>
      <c r="K67" s="28">
        <v>51443.35</v>
      </c>
      <c r="L67" s="28">
        <v>4066.11</v>
      </c>
      <c r="M67" s="28">
        <v>47377.24</v>
      </c>
      <c r="N67" s="17">
        <f t="shared" si="4"/>
        <v>0.62088624158861772</v>
      </c>
      <c r="O67" s="28">
        <v>28928.59</v>
      </c>
      <c r="P67" s="18">
        <f t="shared" si="5"/>
        <v>-223694.16999999998</v>
      </c>
    </row>
    <row r="68" spans="1:16" x14ac:dyDescent="0.3">
      <c r="A68" s="26" t="s">
        <v>213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396</v>
      </c>
      <c r="E68" s="27" t="s">
        <v>214</v>
      </c>
      <c r="F68" s="28">
        <v>1500000</v>
      </c>
      <c r="G68" s="28">
        <v>0</v>
      </c>
      <c r="H68" s="28">
        <v>1500000</v>
      </c>
      <c r="I68" s="28">
        <v>0</v>
      </c>
      <c r="J68" s="17">
        <f t="shared" si="3"/>
        <v>0</v>
      </c>
      <c r="K68" s="28">
        <v>0</v>
      </c>
      <c r="L68" s="28">
        <v>0</v>
      </c>
      <c r="M68" s="28">
        <v>0</v>
      </c>
      <c r="N68" s="17" t="str">
        <f t="shared" si="4"/>
        <v xml:space="preserve"> </v>
      </c>
      <c r="O68" s="28">
        <v>0</v>
      </c>
      <c r="P68" s="18">
        <f t="shared" si="5"/>
        <v>-1500000</v>
      </c>
    </row>
    <row r="69" spans="1:16" x14ac:dyDescent="0.3">
      <c r="A69" s="26" t="s">
        <v>262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397</v>
      </c>
      <c r="E69" s="27" t="s">
        <v>263</v>
      </c>
      <c r="F69" s="28">
        <v>0</v>
      </c>
      <c r="G69" s="28">
        <v>0</v>
      </c>
      <c r="H69" s="28">
        <v>0</v>
      </c>
      <c r="I69" s="28">
        <v>761.25</v>
      </c>
      <c r="J69" s="17" t="str">
        <f t="shared" si="3"/>
        <v xml:space="preserve"> </v>
      </c>
      <c r="K69" s="28">
        <v>761.25</v>
      </c>
      <c r="L69" s="28">
        <v>0</v>
      </c>
      <c r="M69" s="28">
        <v>761.25</v>
      </c>
      <c r="N69" s="17">
        <f t="shared" si="4"/>
        <v>1</v>
      </c>
      <c r="O69" s="28">
        <v>0</v>
      </c>
      <c r="P69" s="18">
        <f t="shared" si="5"/>
        <v>761.25</v>
      </c>
    </row>
    <row r="70" spans="1:16" x14ac:dyDescent="0.3">
      <c r="A70" s="26" t="s">
        <v>264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265</v>
      </c>
      <c r="F70" s="28">
        <v>0</v>
      </c>
      <c r="G70" s="28">
        <v>0</v>
      </c>
      <c r="H70" s="28">
        <v>0</v>
      </c>
      <c r="I70" s="28">
        <v>2720</v>
      </c>
      <c r="J70" s="17" t="str">
        <f t="shared" si="3"/>
        <v xml:space="preserve"> </v>
      </c>
      <c r="K70" s="28">
        <v>2720</v>
      </c>
      <c r="L70" s="28">
        <v>0</v>
      </c>
      <c r="M70" s="28">
        <v>2720</v>
      </c>
      <c r="N70" s="17">
        <f t="shared" si="4"/>
        <v>1</v>
      </c>
      <c r="O70" s="28">
        <v>0</v>
      </c>
      <c r="P70" s="18">
        <f t="shared" si="5"/>
        <v>2720</v>
      </c>
    </row>
    <row r="71" spans="1:16" x14ac:dyDescent="0.3">
      <c r="A71" s="26" t="s">
        <v>113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114</v>
      </c>
      <c r="F71" s="28">
        <v>100000</v>
      </c>
      <c r="G71" s="28">
        <v>0</v>
      </c>
      <c r="H71" s="28">
        <v>100000</v>
      </c>
      <c r="I71" s="28">
        <v>82124.75</v>
      </c>
      <c r="J71" s="17">
        <f t="shared" si="3"/>
        <v>0.82124750000000002</v>
      </c>
      <c r="K71" s="28">
        <v>83182.570000000007</v>
      </c>
      <c r="L71" s="28">
        <v>1057.82</v>
      </c>
      <c r="M71" s="28">
        <v>82124.75</v>
      </c>
      <c r="N71" s="17">
        <f t="shared" si="4"/>
        <v>1</v>
      </c>
      <c r="O71" s="28">
        <v>0</v>
      </c>
      <c r="P71" s="18">
        <f t="shared" si="5"/>
        <v>-17875.25</v>
      </c>
    </row>
    <row r="72" spans="1:16" x14ac:dyDescent="0.3">
      <c r="A72" s="26" t="s">
        <v>215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216</v>
      </c>
      <c r="F72" s="28">
        <v>10000</v>
      </c>
      <c r="G72" s="28">
        <v>0</v>
      </c>
      <c r="H72" s="28">
        <v>10000</v>
      </c>
      <c r="I72" s="28">
        <v>0</v>
      </c>
      <c r="J72" s="17">
        <f t="shared" si="3"/>
        <v>0</v>
      </c>
      <c r="K72" s="28">
        <v>0</v>
      </c>
      <c r="L72" s="28">
        <v>0</v>
      </c>
      <c r="M72" s="28">
        <v>0</v>
      </c>
      <c r="N72" s="17" t="str">
        <f t="shared" si="4"/>
        <v xml:space="preserve"> </v>
      </c>
      <c r="O72" s="28">
        <v>0</v>
      </c>
      <c r="P72" s="18">
        <f t="shared" si="5"/>
        <v>-10000</v>
      </c>
    </row>
    <row r="73" spans="1:16" x14ac:dyDescent="0.3">
      <c r="A73" s="26" t="s">
        <v>115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116</v>
      </c>
      <c r="F73" s="28">
        <v>0</v>
      </c>
      <c r="G73" s="28">
        <v>0</v>
      </c>
      <c r="H73" s="28">
        <v>0</v>
      </c>
      <c r="I73" s="28">
        <v>4344.72</v>
      </c>
      <c r="J73" s="17" t="str">
        <f t="shared" si="3"/>
        <v xml:space="preserve"> </v>
      </c>
      <c r="K73" s="28">
        <v>4344.72</v>
      </c>
      <c r="L73" s="28">
        <v>0</v>
      </c>
      <c r="M73" s="28">
        <v>4344.72</v>
      </c>
      <c r="N73" s="17">
        <f t="shared" si="4"/>
        <v>1</v>
      </c>
      <c r="O73" s="28">
        <v>0</v>
      </c>
      <c r="P73" s="18">
        <f t="shared" si="5"/>
        <v>4344.72</v>
      </c>
    </row>
    <row r="74" spans="1:16" x14ac:dyDescent="0.3">
      <c r="A74" s="26" t="s">
        <v>117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227</v>
      </c>
      <c r="F74" s="28">
        <v>20000</v>
      </c>
      <c r="G74" s="28">
        <v>0</v>
      </c>
      <c r="H74" s="28">
        <v>20000</v>
      </c>
      <c r="I74" s="28">
        <v>3357.02</v>
      </c>
      <c r="J74" s="17">
        <f t="shared" si="3"/>
        <v>0.167851</v>
      </c>
      <c r="K74" s="28">
        <v>1595.54</v>
      </c>
      <c r="L74" s="28">
        <v>0</v>
      </c>
      <c r="M74" s="28">
        <v>1595.54</v>
      </c>
      <c r="N74" s="17">
        <f t="shared" si="4"/>
        <v>0.47528462743742961</v>
      </c>
      <c r="O74" s="28">
        <v>1761.48</v>
      </c>
      <c r="P74" s="18">
        <f t="shared" si="5"/>
        <v>-16642.98</v>
      </c>
    </row>
    <row r="75" spans="1:16" x14ac:dyDescent="0.3">
      <c r="A75" s="26" t="s">
        <v>193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210</v>
      </c>
      <c r="F75" s="28">
        <v>500</v>
      </c>
      <c r="G75" s="28">
        <v>0</v>
      </c>
      <c r="H75" s="28">
        <v>500</v>
      </c>
      <c r="I75" s="28">
        <v>162.5</v>
      </c>
      <c r="J75" s="17">
        <f t="shared" si="3"/>
        <v>0.32500000000000001</v>
      </c>
      <c r="K75" s="28">
        <v>0</v>
      </c>
      <c r="L75" s="28">
        <v>0</v>
      </c>
      <c r="M75" s="28">
        <v>0</v>
      </c>
      <c r="N75" s="17">
        <f t="shared" si="4"/>
        <v>0</v>
      </c>
      <c r="O75" s="28">
        <v>162.5</v>
      </c>
      <c r="P75" s="18">
        <f t="shared" si="5"/>
        <v>-337.5</v>
      </c>
    </row>
    <row r="76" spans="1:16" x14ac:dyDescent="0.3">
      <c r="A76" s="26" t="s">
        <v>118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7" t="s">
        <v>119</v>
      </c>
      <c r="F76" s="28">
        <v>76441000</v>
      </c>
      <c r="G76" s="28">
        <v>0</v>
      </c>
      <c r="H76" s="28">
        <v>76441000</v>
      </c>
      <c r="I76" s="28">
        <v>30792121.039999999</v>
      </c>
      <c r="J76" s="17">
        <f t="shared" si="3"/>
        <v>0.40282205936604698</v>
      </c>
      <c r="K76" s="28">
        <v>31035872.809999999</v>
      </c>
      <c r="L76" s="28">
        <v>325002.36</v>
      </c>
      <c r="M76" s="28">
        <v>30710870.449999999</v>
      </c>
      <c r="N76" s="17">
        <f t="shared" si="4"/>
        <v>0.9973613188291105</v>
      </c>
      <c r="O76" s="28">
        <v>81250.59</v>
      </c>
      <c r="P76" s="18">
        <f t="shared" si="5"/>
        <v>-45648878.960000001</v>
      </c>
    </row>
    <row r="77" spans="1:16" x14ac:dyDescent="0.3">
      <c r="A77" s="26" t="s">
        <v>120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121</v>
      </c>
      <c r="F77" s="28">
        <v>1500000</v>
      </c>
      <c r="G77" s="28">
        <v>0</v>
      </c>
      <c r="H77" s="28">
        <v>1500000</v>
      </c>
      <c r="I77" s="28">
        <v>0</v>
      </c>
      <c r="J77" s="17">
        <f t="shared" si="3"/>
        <v>0</v>
      </c>
      <c r="K77" s="28">
        <v>0</v>
      </c>
      <c r="L77" s="28">
        <v>0</v>
      </c>
      <c r="M77" s="28">
        <v>0</v>
      </c>
      <c r="N77" s="17" t="str">
        <f t="shared" si="4"/>
        <v xml:space="preserve"> </v>
      </c>
      <c r="O77" s="28">
        <v>0</v>
      </c>
      <c r="P77" s="18">
        <f t="shared" si="5"/>
        <v>-1500000</v>
      </c>
    </row>
    <row r="78" spans="1:16" x14ac:dyDescent="0.3">
      <c r="A78" s="26" t="s">
        <v>266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267</v>
      </c>
      <c r="F78" s="28">
        <v>0</v>
      </c>
      <c r="G78" s="28">
        <v>56687.22</v>
      </c>
      <c r="H78" s="28">
        <v>56687.22</v>
      </c>
      <c r="I78" s="28">
        <v>56687.22</v>
      </c>
      <c r="J78" s="17">
        <f t="shared" si="3"/>
        <v>1</v>
      </c>
      <c r="K78" s="28">
        <v>56687.22</v>
      </c>
      <c r="L78" s="28">
        <v>0</v>
      </c>
      <c r="M78" s="28">
        <v>56687.22</v>
      </c>
      <c r="N78" s="17">
        <f t="shared" si="4"/>
        <v>1</v>
      </c>
      <c r="O78" s="28">
        <v>0</v>
      </c>
      <c r="P78" s="18">
        <f t="shared" si="5"/>
        <v>0</v>
      </c>
    </row>
    <row r="79" spans="1:16" x14ac:dyDescent="0.3">
      <c r="A79" s="26" t="s">
        <v>205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251</v>
      </c>
      <c r="F79" s="28">
        <v>34000</v>
      </c>
      <c r="G79" s="28">
        <v>0</v>
      </c>
      <c r="H79" s="28">
        <v>34000</v>
      </c>
      <c r="I79" s="28">
        <v>0</v>
      </c>
      <c r="J79" s="17">
        <f t="shared" si="3"/>
        <v>0</v>
      </c>
      <c r="K79" s="28">
        <v>0</v>
      </c>
      <c r="L79" s="28">
        <v>0</v>
      </c>
      <c r="M79" s="28">
        <v>0</v>
      </c>
      <c r="N79" s="17" t="str">
        <f t="shared" si="4"/>
        <v xml:space="preserve"> </v>
      </c>
      <c r="O79" s="28">
        <v>0</v>
      </c>
      <c r="P79" s="18">
        <f t="shared" si="5"/>
        <v>-34000</v>
      </c>
    </row>
    <row r="80" spans="1:16" x14ac:dyDescent="0.3">
      <c r="A80" s="26" t="s">
        <v>322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422</v>
      </c>
      <c r="E80" s="27" t="s">
        <v>323</v>
      </c>
      <c r="F80" s="28">
        <v>0</v>
      </c>
      <c r="G80" s="28">
        <v>0</v>
      </c>
      <c r="H80" s="28">
        <v>0</v>
      </c>
      <c r="I80" s="28">
        <v>0</v>
      </c>
      <c r="J80" s="17" t="str">
        <f t="shared" si="3"/>
        <v xml:space="preserve"> </v>
      </c>
      <c r="K80" s="28">
        <v>0</v>
      </c>
      <c r="L80" s="28">
        <v>0</v>
      </c>
      <c r="M80" s="28">
        <v>0</v>
      </c>
      <c r="N80" s="17" t="str">
        <f t="shared" si="4"/>
        <v xml:space="preserve"> </v>
      </c>
      <c r="O80" s="28">
        <v>0</v>
      </c>
      <c r="P80" s="18">
        <f t="shared" si="5"/>
        <v>0</v>
      </c>
    </row>
    <row r="81" spans="1:16" x14ac:dyDescent="0.3">
      <c r="A81" s="26" t="s">
        <v>122</v>
      </c>
      <c r="B81" s="13" t="str">
        <f t="shared" si="12"/>
        <v>4</v>
      </c>
      <c r="C81" s="13" t="str">
        <f t="shared" si="13"/>
        <v>45</v>
      </c>
      <c r="D81" s="13" t="str">
        <f t="shared" si="14"/>
        <v>450</v>
      </c>
      <c r="E81" s="27" t="s">
        <v>123</v>
      </c>
      <c r="F81" s="28">
        <v>5571085</v>
      </c>
      <c r="G81" s="28">
        <v>0</v>
      </c>
      <c r="H81" s="28">
        <v>5571085</v>
      </c>
      <c r="I81" s="28">
        <v>1759066.51</v>
      </c>
      <c r="J81" s="17">
        <f t="shared" si="3"/>
        <v>0.31574935762064305</v>
      </c>
      <c r="K81" s="28">
        <v>1759066.51</v>
      </c>
      <c r="L81" s="28">
        <v>0</v>
      </c>
      <c r="M81" s="28">
        <v>1759066.51</v>
      </c>
      <c r="N81" s="17">
        <f t="shared" si="4"/>
        <v>1</v>
      </c>
      <c r="O81" s="28">
        <v>0</v>
      </c>
      <c r="P81" s="18">
        <f t="shared" si="5"/>
        <v>-3812018.49</v>
      </c>
    </row>
    <row r="82" spans="1:16" x14ac:dyDescent="0.3">
      <c r="A82" s="26" t="s">
        <v>124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7" t="s">
        <v>125</v>
      </c>
      <c r="F82" s="28">
        <v>128700</v>
      </c>
      <c r="G82" s="28">
        <v>0</v>
      </c>
      <c r="H82" s="28">
        <v>128700</v>
      </c>
      <c r="I82" s="28">
        <v>2252.44</v>
      </c>
      <c r="J82" s="17">
        <f t="shared" si="3"/>
        <v>1.7501476301476301E-2</v>
      </c>
      <c r="K82" s="28">
        <v>2252.44</v>
      </c>
      <c r="L82" s="28">
        <v>0</v>
      </c>
      <c r="M82" s="28">
        <v>2252.44</v>
      </c>
      <c r="N82" s="17">
        <f t="shared" si="4"/>
        <v>1</v>
      </c>
      <c r="O82" s="28">
        <v>0</v>
      </c>
      <c r="P82" s="18">
        <f t="shared" si="5"/>
        <v>-126447.56</v>
      </c>
    </row>
    <row r="83" spans="1:16" x14ac:dyDescent="0.3">
      <c r="A83" s="26" t="s">
        <v>126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7" t="s">
        <v>127</v>
      </c>
      <c r="F83" s="28">
        <v>2602732</v>
      </c>
      <c r="G83" s="28">
        <v>0</v>
      </c>
      <c r="H83" s="28">
        <v>2602732</v>
      </c>
      <c r="I83" s="28">
        <v>1598373.53</v>
      </c>
      <c r="J83" s="17">
        <f t="shared" si="3"/>
        <v>0.6141137581587347</v>
      </c>
      <c r="K83" s="28">
        <v>1598373.53</v>
      </c>
      <c r="L83" s="28">
        <v>0</v>
      </c>
      <c r="M83" s="28">
        <v>1598373.53</v>
      </c>
      <c r="N83" s="17">
        <f t="shared" si="4"/>
        <v>1</v>
      </c>
      <c r="O83" s="28">
        <v>0</v>
      </c>
      <c r="P83" s="18">
        <f t="shared" si="5"/>
        <v>-1004358.47</v>
      </c>
    </row>
    <row r="84" spans="1:16" x14ac:dyDescent="0.3">
      <c r="A84" s="26" t="s">
        <v>128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7" t="s">
        <v>187</v>
      </c>
      <c r="F84" s="28">
        <v>498487</v>
      </c>
      <c r="G84" s="28">
        <v>0</v>
      </c>
      <c r="H84" s="28">
        <v>498487</v>
      </c>
      <c r="I84" s="28">
        <v>128383</v>
      </c>
      <c r="J84" s="17">
        <f t="shared" si="3"/>
        <v>0.25754533217516207</v>
      </c>
      <c r="K84" s="28">
        <v>128383</v>
      </c>
      <c r="L84" s="28">
        <v>0</v>
      </c>
      <c r="M84" s="28">
        <v>128383</v>
      </c>
      <c r="N84" s="17">
        <f t="shared" si="4"/>
        <v>1</v>
      </c>
      <c r="O84" s="28">
        <v>0</v>
      </c>
      <c r="P84" s="18">
        <f t="shared" si="5"/>
        <v>-370104</v>
      </c>
    </row>
    <row r="85" spans="1:16" x14ac:dyDescent="0.3">
      <c r="A85" s="26" t="s">
        <v>129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7" t="s">
        <v>252</v>
      </c>
      <c r="F85" s="28">
        <v>3000</v>
      </c>
      <c r="G85" s="28">
        <v>35500</v>
      </c>
      <c r="H85" s="28">
        <v>38500</v>
      </c>
      <c r="I85" s="28">
        <v>17750</v>
      </c>
      <c r="J85" s="17">
        <f t="shared" si="3"/>
        <v>0.46103896103896103</v>
      </c>
      <c r="K85" s="28">
        <v>17750</v>
      </c>
      <c r="L85" s="28">
        <v>0</v>
      </c>
      <c r="M85" s="28">
        <v>17750</v>
      </c>
      <c r="N85" s="17">
        <f t="shared" si="4"/>
        <v>1</v>
      </c>
      <c r="O85" s="28">
        <v>0</v>
      </c>
      <c r="P85" s="18">
        <f t="shared" si="5"/>
        <v>-20750</v>
      </c>
    </row>
    <row r="86" spans="1:16" x14ac:dyDescent="0.3">
      <c r="A86" s="26" t="s">
        <v>130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131</v>
      </c>
      <c r="F86" s="28">
        <v>533258</v>
      </c>
      <c r="G86" s="28">
        <v>0</v>
      </c>
      <c r="H86" s="28">
        <v>533258</v>
      </c>
      <c r="I86" s="28">
        <v>533258</v>
      </c>
      <c r="J86" s="17">
        <f t="shared" ref="J86:J136" si="18">IF(H86=0," ",I86/H86)</f>
        <v>1</v>
      </c>
      <c r="K86" s="28">
        <v>533258</v>
      </c>
      <c r="L86" s="28">
        <v>0</v>
      </c>
      <c r="M86" s="28">
        <v>533258</v>
      </c>
      <c r="N86" s="17">
        <f t="shared" ref="N86:N136" si="19">IF(I86=0," ",M86/I86)</f>
        <v>1</v>
      </c>
      <c r="O86" s="28">
        <v>0</v>
      </c>
      <c r="P86" s="18">
        <f t="shared" ref="P86:P136" si="20">I86-H86</f>
        <v>0</v>
      </c>
    </row>
    <row r="87" spans="1:16" x14ac:dyDescent="0.3">
      <c r="A87" s="26" t="s">
        <v>132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133</v>
      </c>
      <c r="F87" s="28">
        <v>1374</v>
      </c>
      <c r="G87" s="28">
        <v>0</v>
      </c>
      <c r="H87" s="28">
        <v>1374</v>
      </c>
      <c r="I87" s="28">
        <v>0</v>
      </c>
      <c r="J87" s="17">
        <f t="shared" si="18"/>
        <v>0</v>
      </c>
      <c r="K87" s="28">
        <v>0</v>
      </c>
      <c r="L87" s="28">
        <v>0</v>
      </c>
      <c r="M87" s="28">
        <v>0</v>
      </c>
      <c r="N87" s="17" t="str">
        <f t="shared" si="19"/>
        <v xml:space="preserve"> </v>
      </c>
      <c r="O87" s="28">
        <v>0</v>
      </c>
      <c r="P87" s="18">
        <f t="shared" si="20"/>
        <v>-1374</v>
      </c>
    </row>
    <row r="88" spans="1:16" x14ac:dyDescent="0.3">
      <c r="A88" s="26" t="s">
        <v>134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135</v>
      </c>
      <c r="F88" s="28">
        <v>9750</v>
      </c>
      <c r="G88" s="28">
        <v>0</v>
      </c>
      <c r="H88" s="28">
        <v>9750</v>
      </c>
      <c r="I88" s="28">
        <v>0</v>
      </c>
      <c r="J88" s="17">
        <f t="shared" si="18"/>
        <v>0</v>
      </c>
      <c r="K88" s="28">
        <v>0</v>
      </c>
      <c r="L88" s="28">
        <v>0</v>
      </c>
      <c r="M88" s="28">
        <v>0</v>
      </c>
      <c r="N88" s="17" t="str">
        <f t="shared" si="19"/>
        <v xml:space="preserve"> </v>
      </c>
      <c r="O88" s="28">
        <v>0</v>
      </c>
      <c r="P88" s="18">
        <f t="shared" si="20"/>
        <v>-9750</v>
      </c>
    </row>
    <row r="89" spans="1:16" x14ac:dyDescent="0.3">
      <c r="A89" s="26" t="s">
        <v>136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137</v>
      </c>
      <c r="F89" s="28">
        <v>88000</v>
      </c>
      <c r="G89" s="28">
        <v>0</v>
      </c>
      <c r="H89" s="28">
        <v>88000</v>
      </c>
      <c r="I89" s="28">
        <v>0</v>
      </c>
      <c r="J89" s="17">
        <f t="shared" si="18"/>
        <v>0</v>
      </c>
      <c r="K89" s="28">
        <v>0</v>
      </c>
      <c r="L89" s="28">
        <v>0</v>
      </c>
      <c r="M89" s="28">
        <v>0</v>
      </c>
      <c r="N89" s="17" t="str">
        <f t="shared" si="19"/>
        <v xml:space="preserve"> </v>
      </c>
      <c r="O89" s="28">
        <v>0</v>
      </c>
      <c r="P89" s="18">
        <f t="shared" si="20"/>
        <v>-88000</v>
      </c>
    </row>
    <row r="90" spans="1:16" x14ac:dyDescent="0.3">
      <c r="A90" s="26" t="s">
        <v>138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139</v>
      </c>
      <c r="F90" s="28">
        <v>810233</v>
      </c>
      <c r="G90" s="28">
        <v>0</v>
      </c>
      <c r="H90" s="28">
        <v>810233</v>
      </c>
      <c r="I90" s="28">
        <v>810233</v>
      </c>
      <c r="J90" s="17">
        <f t="shared" si="18"/>
        <v>1</v>
      </c>
      <c r="K90" s="28">
        <v>810233</v>
      </c>
      <c r="L90" s="28">
        <v>0</v>
      </c>
      <c r="M90" s="28">
        <v>810233</v>
      </c>
      <c r="N90" s="17">
        <f t="shared" si="19"/>
        <v>1</v>
      </c>
      <c r="O90" s="28">
        <v>0</v>
      </c>
      <c r="P90" s="18">
        <f t="shared" si="20"/>
        <v>0</v>
      </c>
    </row>
    <row r="91" spans="1:16" x14ac:dyDescent="0.3">
      <c r="A91" s="26" t="s">
        <v>268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269</v>
      </c>
      <c r="F91" s="28">
        <v>0</v>
      </c>
      <c r="G91" s="28">
        <v>364572</v>
      </c>
      <c r="H91" s="28">
        <v>364572</v>
      </c>
      <c r="I91" s="28">
        <v>0</v>
      </c>
      <c r="J91" s="17">
        <f t="shared" si="18"/>
        <v>0</v>
      </c>
      <c r="K91" s="28">
        <v>0</v>
      </c>
      <c r="L91" s="28">
        <v>0</v>
      </c>
      <c r="M91" s="28">
        <v>0</v>
      </c>
      <c r="N91" s="17" t="str">
        <f t="shared" si="19"/>
        <v xml:space="preserve"> </v>
      </c>
      <c r="O91" s="28">
        <v>0</v>
      </c>
      <c r="P91" s="18">
        <f t="shared" si="20"/>
        <v>-364572</v>
      </c>
    </row>
    <row r="92" spans="1:16" x14ac:dyDescent="0.3">
      <c r="A92" s="26" t="s">
        <v>140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141</v>
      </c>
      <c r="F92" s="28">
        <v>167198</v>
      </c>
      <c r="G92" s="28">
        <v>0</v>
      </c>
      <c r="H92" s="28">
        <v>167198</v>
      </c>
      <c r="I92" s="28">
        <v>0</v>
      </c>
      <c r="J92" s="17">
        <f t="shared" si="18"/>
        <v>0</v>
      </c>
      <c r="K92" s="28">
        <v>0</v>
      </c>
      <c r="L92" s="28">
        <v>0</v>
      </c>
      <c r="M92" s="28">
        <v>0</v>
      </c>
      <c r="N92" s="17" t="str">
        <f t="shared" si="19"/>
        <v xml:space="preserve"> </v>
      </c>
      <c r="O92" s="28">
        <v>0</v>
      </c>
      <c r="P92" s="18">
        <f t="shared" si="20"/>
        <v>-167198</v>
      </c>
    </row>
    <row r="93" spans="1:16" x14ac:dyDescent="0.3">
      <c r="A93" s="26" t="s">
        <v>142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253</v>
      </c>
      <c r="F93" s="28">
        <v>216378</v>
      </c>
      <c r="G93" s="28">
        <v>0</v>
      </c>
      <c r="H93" s="28">
        <v>216378</v>
      </c>
      <c r="I93" s="28">
        <v>216368</v>
      </c>
      <c r="J93" s="17">
        <f t="shared" si="18"/>
        <v>0.99995378458068751</v>
      </c>
      <c r="K93" s="28">
        <v>216368</v>
      </c>
      <c r="L93" s="28">
        <v>0</v>
      </c>
      <c r="M93" s="28">
        <v>216368</v>
      </c>
      <c r="N93" s="17">
        <f t="shared" si="19"/>
        <v>1</v>
      </c>
      <c r="O93" s="28">
        <v>0</v>
      </c>
      <c r="P93" s="18">
        <f t="shared" si="20"/>
        <v>-10</v>
      </c>
    </row>
    <row r="94" spans="1:16" x14ac:dyDescent="0.3">
      <c r="A94" s="26" t="s">
        <v>143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144</v>
      </c>
      <c r="F94" s="28">
        <v>10500</v>
      </c>
      <c r="G94" s="28">
        <v>0</v>
      </c>
      <c r="H94" s="28">
        <v>10500</v>
      </c>
      <c r="I94" s="28">
        <v>10500</v>
      </c>
      <c r="J94" s="17">
        <f t="shared" si="18"/>
        <v>1</v>
      </c>
      <c r="K94" s="28">
        <v>10500</v>
      </c>
      <c r="L94" s="28">
        <v>0</v>
      </c>
      <c r="M94" s="28">
        <v>10500</v>
      </c>
      <c r="N94" s="17">
        <f t="shared" si="19"/>
        <v>1</v>
      </c>
      <c r="O94" s="28">
        <v>0</v>
      </c>
      <c r="P94" s="18">
        <f t="shared" si="20"/>
        <v>0</v>
      </c>
    </row>
    <row r="95" spans="1:16" x14ac:dyDescent="0.3">
      <c r="A95" s="26" t="s">
        <v>145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146</v>
      </c>
      <c r="F95" s="28">
        <v>41540</v>
      </c>
      <c r="G95" s="28">
        <v>0</v>
      </c>
      <c r="H95" s="28">
        <v>41540</v>
      </c>
      <c r="I95" s="28">
        <v>25190</v>
      </c>
      <c r="J95" s="17">
        <f t="shared" si="18"/>
        <v>0.60640346653827637</v>
      </c>
      <c r="K95" s="28">
        <v>25190</v>
      </c>
      <c r="L95" s="28">
        <v>0</v>
      </c>
      <c r="M95" s="28">
        <v>25190</v>
      </c>
      <c r="N95" s="17">
        <f t="shared" si="19"/>
        <v>1</v>
      </c>
      <c r="O95" s="28">
        <v>0</v>
      </c>
      <c r="P95" s="18">
        <f t="shared" si="20"/>
        <v>-16350</v>
      </c>
    </row>
    <row r="96" spans="1:16" x14ac:dyDescent="0.3">
      <c r="A96" s="26" t="s">
        <v>270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271</v>
      </c>
      <c r="F96" s="28">
        <v>0</v>
      </c>
      <c r="G96" s="28">
        <v>0</v>
      </c>
      <c r="H96" s="28">
        <v>0</v>
      </c>
      <c r="I96" s="28">
        <v>138000</v>
      </c>
      <c r="J96" s="17" t="str">
        <f t="shared" si="18"/>
        <v xml:space="preserve"> </v>
      </c>
      <c r="K96" s="28">
        <v>138000</v>
      </c>
      <c r="L96" s="28">
        <v>0</v>
      </c>
      <c r="M96" s="28">
        <v>138000</v>
      </c>
      <c r="N96" s="17">
        <f t="shared" si="19"/>
        <v>1</v>
      </c>
      <c r="O96" s="28">
        <v>0</v>
      </c>
      <c r="P96" s="18">
        <f t="shared" si="20"/>
        <v>138000</v>
      </c>
    </row>
    <row r="97" spans="1:16" x14ac:dyDescent="0.3">
      <c r="A97" s="26" t="s">
        <v>147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148</v>
      </c>
      <c r="F97" s="28">
        <v>189400</v>
      </c>
      <c r="G97" s="28">
        <v>0</v>
      </c>
      <c r="H97" s="28">
        <v>189400</v>
      </c>
      <c r="I97" s="28">
        <v>96229.31</v>
      </c>
      <c r="J97" s="17">
        <f t="shared" si="18"/>
        <v>0.50807449841605068</v>
      </c>
      <c r="K97" s="28">
        <v>96229.31</v>
      </c>
      <c r="L97" s="28">
        <v>0</v>
      </c>
      <c r="M97" s="28">
        <v>96229.31</v>
      </c>
      <c r="N97" s="17">
        <f t="shared" si="19"/>
        <v>1</v>
      </c>
      <c r="O97" s="28">
        <v>0</v>
      </c>
      <c r="P97" s="18">
        <f t="shared" si="20"/>
        <v>-93170.69</v>
      </c>
    </row>
    <row r="98" spans="1:16" x14ac:dyDescent="0.3">
      <c r="A98" s="26" t="s">
        <v>149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254</v>
      </c>
      <c r="F98" s="28">
        <v>1472655</v>
      </c>
      <c r="G98" s="28">
        <v>0</v>
      </c>
      <c r="H98" s="28">
        <v>1472655</v>
      </c>
      <c r="I98" s="28">
        <v>761429.44</v>
      </c>
      <c r="J98" s="17">
        <f t="shared" si="18"/>
        <v>0.51704536364593201</v>
      </c>
      <c r="K98" s="28">
        <v>761429.44</v>
      </c>
      <c r="L98" s="28">
        <v>0</v>
      </c>
      <c r="M98" s="28">
        <v>761429.44</v>
      </c>
      <c r="N98" s="17">
        <f t="shared" si="19"/>
        <v>1</v>
      </c>
      <c r="O98" s="28">
        <v>0</v>
      </c>
      <c r="P98" s="18">
        <f t="shared" si="20"/>
        <v>-711225.56</v>
      </c>
    </row>
    <row r="99" spans="1:16" x14ac:dyDescent="0.3">
      <c r="A99" s="26" t="s">
        <v>150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197</v>
      </c>
      <c r="F99" s="28">
        <v>901330</v>
      </c>
      <c r="G99" s="28">
        <v>0</v>
      </c>
      <c r="H99" s="28">
        <v>901330</v>
      </c>
      <c r="I99" s="28">
        <v>0</v>
      </c>
      <c r="J99" s="17">
        <f t="shared" si="18"/>
        <v>0</v>
      </c>
      <c r="K99" s="28">
        <v>0</v>
      </c>
      <c r="L99" s="28">
        <v>0</v>
      </c>
      <c r="M99" s="28">
        <v>0</v>
      </c>
      <c r="N99" s="17" t="str">
        <f t="shared" si="19"/>
        <v xml:space="preserve"> </v>
      </c>
      <c r="O99" s="28">
        <v>0</v>
      </c>
      <c r="P99" s="18">
        <f t="shared" si="20"/>
        <v>-901330</v>
      </c>
    </row>
    <row r="100" spans="1:16" x14ac:dyDescent="0.3">
      <c r="A100" s="26" t="s">
        <v>151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211</v>
      </c>
      <c r="F100" s="28">
        <v>1358855</v>
      </c>
      <c r="G100" s="28">
        <v>0</v>
      </c>
      <c r="H100" s="28">
        <v>1358855</v>
      </c>
      <c r="I100" s="28">
        <v>0</v>
      </c>
      <c r="J100" s="17">
        <f t="shared" si="18"/>
        <v>0</v>
      </c>
      <c r="K100" s="28">
        <v>0</v>
      </c>
      <c r="L100" s="28">
        <v>0</v>
      </c>
      <c r="M100" s="28">
        <v>0</v>
      </c>
      <c r="N100" s="17" t="str">
        <f t="shared" si="19"/>
        <v xml:space="preserve"> </v>
      </c>
      <c r="O100" s="28">
        <v>0</v>
      </c>
      <c r="P100" s="18">
        <f t="shared" si="20"/>
        <v>-1358855</v>
      </c>
    </row>
    <row r="101" spans="1:16" x14ac:dyDescent="0.3">
      <c r="A101" s="26" t="s">
        <v>324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325</v>
      </c>
      <c r="F101" s="28">
        <v>0</v>
      </c>
      <c r="G101" s="28">
        <v>0</v>
      </c>
      <c r="H101" s="28">
        <v>0</v>
      </c>
      <c r="I101" s="28">
        <v>5513.47</v>
      </c>
      <c r="J101" s="17" t="str">
        <f t="shared" si="18"/>
        <v xml:space="preserve"> </v>
      </c>
      <c r="K101" s="28">
        <v>5513.47</v>
      </c>
      <c r="L101" s="28">
        <v>0</v>
      </c>
      <c r="M101" s="28">
        <v>5513.47</v>
      </c>
      <c r="N101" s="17">
        <f t="shared" si="19"/>
        <v>1</v>
      </c>
      <c r="O101" s="28">
        <v>0</v>
      </c>
      <c r="P101" s="18">
        <f t="shared" si="20"/>
        <v>5513.47</v>
      </c>
    </row>
    <row r="102" spans="1:16" x14ac:dyDescent="0.3">
      <c r="A102" s="26" t="s">
        <v>272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451</v>
      </c>
      <c r="E102" s="27" t="s">
        <v>273</v>
      </c>
      <c r="F102" s="28">
        <v>0</v>
      </c>
      <c r="G102" s="28">
        <v>0</v>
      </c>
      <c r="H102" s="28">
        <v>0</v>
      </c>
      <c r="I102" s="28">
        <v>62739.6</v>
      </c>
      <c r="J102" s="17" t="str">
        <f t="shared" si="18"/>
        <v xml:space="preserve"> </v>
      </c>
      <c r="K102" s="28">
        <v>62739.6</v>
      </c>
      <c r="L102" s="28">
        <v>0</v>
      </c>
      <c r="M102" s="28">
        <v>62739.6</v>
      </c>
      <c r="N102" s="17">
        <f t="shared" si="19"/>
        <v>1</v>
      </c>
      <c r="O102" s="28">
        <v>0</v>
      </c>
      <c r="P102" s="18">
        <f t="shared" si="20"/>
        <v>62739.6</v>
      </c>
    </row>
    <row r="103" spans="1:16" x14ac:dyDescent="0.3">
      <c r="A103" s="26" t="s">
        <v>217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451</v>
      </c>
      <c r="E103" s="27" t="s">
        <v>228</v>
      </c>
      <c r="F103" s="28">
        <v>100000</v>
      </c>
      <c r="G103" s="28">
        <v>0</v>
      </c>
      <c r="H103" s="28">
        <v>100000</v>
      </c>
      <c r="I103" s="28">
        <v>0</v>
      </c>
      <c r="J103" s="17">
        <f t="shared" si="18"/>
        <v>0</v>
      </c>
      <c r="K103" s="28">
        <v>0</v>
      </c>
      <c r="L103" s="28">
        <v>0</v>
      </c>
      <c r="M103" s="28">
        <v>0</v>
      </c>
      <c r="N103" s="17" t="str">
        <f t="shared" si="19"/>
        <v xml:space="preserve"> </v>
      </c>
      <c r="O103" s="28">
        <v>0</v>
      </c>
      <c r="P103" s="18">
        <f t="shared" si="20"/>
        <v>-100000</v>
      </c>
    </row>
    <row r="104" spans="1:16" x14ac:dyDescent="0.3">
      <c r="A104" s="26" t="s">
        <v>274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451</v>
      </c>
      <c r="E104" s="27" t="s">
        <v>275</v>
      </c>
      <c r="F104" s="28">
        <v>0</v>
      </c>
      <c r="G104" s="28">
        <v>0</v>
      </c>
      <c r="H104" s="28">
        <v>0</v>
      </c>
      <c r="I104" s="28">
        <v>0</v>
      </c>
      <c r="J104" s="17" t="str">
        <f t="shared" si="18"/>
        <v xml:space="preserve"> </v>
      </c>
      <c r="K104" s="28">
        <v>0</v>
      </c>
      <c r="L104" s="28">
        <v>0</v>
      </c>
      <c r="M104" s="28">
        <v>0</v>
      </c>
      <c r="N104" s="17" t="str">
        <f t="shared" si="19"/>
        <v xml:space="preserve"> </v>
      </c>
      <c r="O104" s="28">
        <v>0</v>
      </c>
      <c r="P104" s="18">
        <f t="shared" si="20"/>
        <v>0</v>
      </c>
    </row>
    <row r="105" spans="1:16" x14ac:dyDescent="0.3">
      <c r="A105" s="26" t="s">
        <v>222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451</v>
      </c>
      <c r="E105" s="27" t="s">
        <v>229</v>
      </c>
      <c r="F105" s="28">
        <v>40000</v>
      </c>
      <c r="G105" s="28">
        <v>0</v>
      </c>
      <c r="H105" s="28">
        <v>40000</v>
      </c>
      <c r="I105" s="28">
        <v>0</v>
      </c>
      <c r="J105" s="17">
        <f t="shared" si="18"/>
        <v>0</v>
      </c>
      <c r="K105" s="28">
        <v>0</v>
      </c>
      <c r="L105" s="28">
        <v>0</v>
      </c>
      <c r="M105" s="28">
        <v>0</v>
      </c>
      <c r="N105" s="17" t="str">
        <f t="shared" si="19"/>
        <v xml:space="preserve"> </v>
      </c>
      <c r="O105" s="28">
        <v>0</v>
      </c>
      <c r="P105" s="18">
        <f t="shared" si="20"/>
        <v>-40000</v>
      </c>
    </row>
    <row r="106" spans="1:16" x14ac:dyDescent="0.3">
      <c r="A106" s="26" t="s">
        <v>276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7" t="s">
        <v>277</v>
      </c>
      <c r="F106" s="28">
        <v>0</v>
      </c>
      <c r="G106" s="28">
        <v>0</v>
      </c>
      <c r="H106" s="28">
        <v>0</v>
      </c>
      <c r="I106" s="28">
        <v>0</v>
      </c>
      <c r="J106" s="17" t="str">
        <f t="shared" si="18"/>
        <v xml:space="preserve"> </v>
      </c>
      <c r="K106" s="28">
        <v>0</v>
      </c>
      <c r="L106" s="28">
        <v>0</v>
      </c>
      <c r="M106" s="28">
        <v>0</v>
      </c>
      <c r="N106" s="17" t="str">
        <f t="shared" si="19"/>
        <v xml:space="preserve"> </v>
      </c>
      <c r="O106" s="28">
        <v>0</v>
      </c>
      <c r="P106" s="18">
        <f t="shared" si="20"/>
        <v>0</v>
      </c>
    </row>
    <row r="107" spans="1:16" x14ac:dyDescent="0.3">
      <c r="A107" s="26" t="s">
        <v>278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7" t="s">
        <v>279</v>
      </c>
      <c r="F107" s="28">
        <v>0</v>
      </c>
      <c r="G107" s="28">
        <v>0</v>
      </c>
      <c r="H107" s="28">
        <v>0</v>
      </c>
      <c r="I107" s="28">
        <v>0</v>
      </c>
      <c r="J107" s="17" t="str">
        <f t="shared" si="18"/>
        <v xml:space="preserve"> </v>
      </c>
      <c r="K107" s="28">
        <v>0</v>
      </c>
      <c r="L107" s="28">
        <v>0</v>
      </c>
      <c r="M107" s="28">
        <v>0</v>
      </c>
      <c r="N107" s="17" t="str">
        <f t="shared" si="19"/>
        <v xml:space="preserve"> </v>
      </c>
      <c r="O107" s="28">
        <v>0</v>
      </c>
      <c r="P107" s="18">
        <f t="shared" si="20"/>
        <v>0</v>
      </c>
    </row>
    <row r="108" spans="1:16" x14ac:dyDescent="0.3">
      <c r="A108" s="26" t="s">
        <v>280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281</v>
      </c>
      <c r="F108" s="28">
        <v>0</v>
      </c>
      <c r="G108" s="28">
        <v>0</v>
      </c>
      <c r="H108" s="28">
        <v>0</v>
      </c>
      <c r="I108" s="28">
        <v>0</v>
      </c>
      <c r="J108" s="17" t="str">
        <f t="shared" si="18"/>
        <v xml:space="preserve"> </v>
      </c>
      <c r="K108" s="28">
        <v>0</v>
      </c>
      <c r="L108" s="28">
        <v>0</v>
      </c>
      <c r="M108" s="28">
        <v>0</v>
      </c>
      <c r="N108" s="17" t="str">
        <f t="shared" si="19"/>
        <v xml:space="preserve"> </v>
      </c>
      <c r="O108" s="28">
        <v>0</v>
      </c>
      <c r="P108" s="18">
        <f t="shared" si="20"/>
        <v>0</v>
      </c>
    </row>
    <row r="109" spans="1:16" x14ac:dyDescent="0.3">
      <c r="A109" s="26" t="s">
        <v>244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255</v>
      </c>
      <c r="F109" s="28">
        <v>105020</v>
      </c>
      <c r="G109" s="28">
        <v>0</v>
      </c>
      <c r="H109" s="28">
        <v>105020</v>
      </c>
      <c r="I109" s="28">
        <v>43024.97</v>
      </c>
      <c r="J109" s="17">
        <f t="shared" si="18"/>
        <v>0.40968358407922301</v>
      </c>
      <c r="K109" s="28">
        <v>43024.97</v>
      </c>
      <c r="L109" s="28">
        <v>0</v>
      </c>
      <c r="M109" s="28">
        <v>43024.97</v>
      </c>
      <c r="N109" s="17">
        <f t="shared" si="19"/>
        <v>1</v>
      </c>
      <c r="O109" s="28">
        <v>0</v>
      </c>
      <c r="P109" s="18">
        <f t="shared" si="20"/>
        <v>-61995.03</v>
      </c>
    </row>
    <row r="110" spans="1:16" x14ac:dyDescent="0.3">
      <c r="A110" s="26" t="s">
        <v>245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256</v>
      </c>
      <c r="F110" s="28">
        <v>122930</v>
      </c>
      <c r="G110" s="28">
        <v>0</v>
      </c>
      <c r="H110" s="28">
        <v>122930</v>
      </c>
      <c r="I110" s="28">
        <v>30732.12</v>
      </c>
      <c r="J110" s="17">
        <f t="shared" si="18"/>
        <v>0.24999690880989181</v>
      </c>
      <c r="K110" s="28">
        <v>30732.12</v>
      </c>
      <c r="L110" s="28">
        <v>0</v>
      </c>
      <c r="M110" s="28">
        <v>30732.12</v>
      </c>
      <c r="N110" s="17">
        <f t="shared" si="19"/>
        <v>1</v>
      </c>
      <c r="O110" s="28">
        <v>0</v>
      </c>
      <c r="P110" s="18">
        <f t="shared" si="20"/>
        <v>-92197.88</v>
      </c>
    </row>
    <row r="111" spans="1:16" x14ac:dyDescent="0.3">
      <c r="A111" s="26" t="s">
        <v>246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257</v>
      </c>
      <c r="F111" s="28">
        <v>184395</v>
      </c>
      <c r="G111" s="28">
        <v>0</v>
      </c>
      <c r="H111" s="28">
        <v>184395</v>
      </c>
      <c r="I111" s="28">
        <v>46098.18</v>
      </c>
      <c r="J111" s="17">
        <f t="shared" si="18"/>
        <v>0.24999690880989181</v>
      </c>
      <c r="K111" s="28">
        <v>46098.18</v>
      </c>
      <c r="L111" s="28">
        <v>0</v>
      </c>
      <c r="M111" s="28">
        <v>46098.18</v>
      </c>
      <c r="N111" s="17">
        <f t="shared" si="19"/>
        <v>1</v>
      </c>
      <c r="O111" s="28">
        <v>0</v>
      </c>
      <c r="P111" s="18">
        <f t="shared" si="20"/>
        <v>-138296.82</v>
      </c>
    </row>
    <row r="112" spans="1:16" x14ac:dyDescent="0.3">
      <c r="A112" s="26" t="s">
        <v>282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283</v>
      </c>
      <c r="F112" s="28">
        <v>0</v>
      </c>
      <c r="G112" s="28">
        <v>100000</v>
      </c>
      <c r="H112" s="28">
        <v>100000</v>
      </c>
      <c r="I112" s="28">
        <v>100000</v>
      </c>
      <c r="J112" s="17">
        <f t="shared" si="18"/>
        <v>1</v>
      </c>
      <c r="K112" s="28">
        <v>100000</v>
      </c>
      <c r="L112" s="28">
        <v>0</v>
      </c>
      <c r="M112" s="28">
        <v>100000</v>
      </c>
      <c r="N112" s="17">
        <f t="shared" si="19"/>
        <v>1</v>
      </c>
      <c r="O112" s="28">
        <v>0</v>
      </c>
      <c r="P112" s="18">
        <f t="shared" si="20"/>
        <v>0</v>
      </c>
    </row>
    <row r="113" spans="1:16" x14ac:dyDescent="0.3">
      <c r="A113" s="26" t="s">
        <v>284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7" t="s">
        <v>285</v>
      </c>
      <c r="F113" s="28">
        <v>0</v>
      </c>
      <c r="G113" s="28">
        <v>2330000</v>
      </c>
      <c r="H113" s="28">
        <v>2330000</v>
      </c>
      <c r="I113" s="28">
        <v>2330000</v>
      </c>
      <c r="J113" s="17">
        <f t="shared" si="18"/>
        <v>1</v>
      </c>
      <c r="K113" s="28">
        <v>2330000</v>
      </c>
      <c r="L113" s="28">
        <v>0</v>
      </c>
      <c r="M113" s="28">
        <v>2330000</v>
      </c>
      <c r="N113" s="17">
        <f t="shared" si="19"/>
        <v>1</v>
      </c>
      <c r="O113" s="28">
        <v>0</v>
      </c>
      <c r="P113" s="18">
        <f t="shared" si="20"/>
        <v>0</v>
      </c>
    </row>
    <row r="114" spans="1:16" x14ac:dyDescent="0.3">
      <c r="A114" s="26" t="s">
        <v>152</v>
      </c>
      <c r="B114" s="13" t="str">
        <f t="shared" si="21"/>
        <v>4</v>
      </c>
      <c r="C114" s="13" t="str">
        <f t="shared" si="22"/>
        <v>49</v>
      </c>
      <c r="D114" s="13" t="str">
        <f t="shared" si="23"/>
        <v>490</v>
      </c>
      <c r="E114" s="27" t="s">
        <v>230</v>
      </c>
      <c r="F114" s="28">
        <v>93000</v>
      </c>
      <c r="G114" s="28">
        <v>0</v>
      </c>
      <c r="H114" s="28">
        <v>93000</v>
      </c>
      <c r="I114" s="28">
        <v>0</v>
      </c>
      <c r="J114" s="17">
        <f t="shared" si="18"/>
        <v>0</v>
      </c>
      <c r="K114" s="28">
        <v>0</v>
      </c>
      <c r="L114" s="28">
        <v>0</v>
      </c>
      <c r="M114" s="28">
        <v>0</v>
      </c>
      <c r="N114" s="17" t="str">
        <f t="shared" si="19"/>
        <v xml:space="preserve"> </v>
      </c>
      <c r="O114" s="28">
        <v>0</v>
      </c>
      <c r="P114" s="18">
        <f t="shared" si="20"/>
        <v>-93000</v>
      </c>
    </row>
    <row r="115" spans="1:16" x14ac:dyDescent="0.3">
      <c r="A115" s="26" t="s">
        <v>218</v>
      </c>
      <c r="B115" s="13" t="str">
        <f t="shared" si="21"/>
        <v>4</v>
      </c>
      <c r="C115" s="13" t="str">
        <f t="shared" si="22"/>
        <v>49</v>
      </c>
      <c r="D115" s="13" t="str">
        <f t="shared" si="23"/>
        <v>490</v>
      </c>
      <c r="E115" s="27" t="s">
        <v>231</v>
      </c>
      <c r="F115" s="28">
        <v>54615</v>
      </c>
      <c r="G115" s="28">
        <v>0</v>
      </c>
      <c r="H115" s="28">
        <v>54615</v>
      </c>
      <c r="I115" s="28">
        <v>29266.16</v>
      </c>
      <c r="J115" s="17">
        <f t="shared" si="18"/>
        <v>0.53586304128902318</v>
      </c>
      <c r="K115" s="28">
        <v>29266.16</v>
      </c>
      <c r="L115" s="28">
        <v>0</v>
      </c>
      <c r="M115" s="28">
        <v>29266.16</v>
      </c>
      <c r="N115" s="17">
        <f t="shared" si="19"/>
        <v>1</v>
      </c>
      <c r="O115" s="28">
        <v>0</v>
      </c>
      <c r="P115" s="18">
        <f t="shared" si="20"/>
        <v>-25348.84</v>
      </c>
    </row>
    <row r="116" spans="1:16" x14ac:dyDescent="0.3">
      <c r="A116" s="26" t="s">
        <v>232</v>
      </c>
      <c r="B116" s="13" t="str">
        <f t="shared" ref="B116:B135" si="24">LEFT(A116,1)</f>
        <v>4</v>
      </c>
      <c r="C116" s="13" t="str">
        <f t="shared" ref="C116:C135" si="25">LEFT(A116,2)</f>
        <v>49</v>
      </c>
      <c r="D116" s="13" t="str">
        <f t="shared" ref="D116:D135" si="26">LEFT(A116,3)</f>
        <v>490</v>
      </c>
      <c r="E116" s="27" t="s">
        <v>233</v>
      </c>
      <c r="F116" s="28">
        <v>36000</v>
      </c>
      <c r="G116" s="28">
        <v>0</v>
      </c>
      <c r="H116" s="28">
        <v>36000</v>
      </c>
      <c r="I116" s="28">
        <v>0</v>
      </c>
      <c r="J116" s="17">
        <f t="shared" si="18"/>
        <v>0</v>
      </c>
      <c r="K116" s="28">
        <v>0</v>
      </c>
      <c r="L116" s="28">
        <v>0</v>
      </c>
      <c r="M116" s="28">
        <v>0</v>
      </c>
      <c r="N116" s="17" t="str">
        <f t="shared" si="19"/>
        <v xml:space="preserve"> </v>
      </c>
      <c r="O116" s="28">
        <v>0</v>
      </c>
      <c r="P116" s="18">
        <f t="shared" si="20"/>
        <v>-36000</v>
      </c>
    </row>
    <row r="117" spans="1:16" x14ac:dyDescent="0.3">
      <c r="A117" s="26" t="s">
        <v>234</v>
      </c>
      <c r="B117" s="13" t="str">
        <f t="shared" si="24"/>
        <v>4</v>
      </c>
      <c r="C117" s="13" t="str">
        <f t="shared" si="25"/>
        <v>49</v>
      </c>
      <c r="D117" s="13" t="str">
        <f t="shared" si="26"/>
        <v>490</v>
      </c>
      <c r="E117" s="27" t="s">
        <v>235</v>
      </c>
      <c r="F117" s="28">
        <v>13000</v>
      </c>
      <c r="G117" s="28">
        <v>0</v>
      </c>
      <c r="H117" s="28">
        <v>13000</v>
      </c>
      <c r="I117" s="28">
        <v>0</v>
      </c>
      <c r="J117" s="17">
        <f t="shared" si="18"/>
        <v>0</v>
      </c>
      <c r="K117" s="28">
        <v>0</v>
      </c>
      <c r="L117" s="28">
        <v>0</v>
      </c>
      <c r="M117" s="28">
        <v>0</v>
      </c>
      <c r="N117" s="17" t="str">
        <f t="shared" si="19"/>
        <v xml:space="preserve"> </v>
      </c>
      <c r="O117" s="28">
        <v>0</v>
      </c>
      <c r="P117" s="18">
        <f t="shared" si="20"/>
        <v>-13000</v>
      </c>
    </row>
    <row r="118" spans="1:16" x14ac:dyDescent="0.3">
      <c r="A118" s="26" t="s">
        <v>236</v>
      </c>
      <c r="B118" s="13" t="str">
        <f t="shared" si="24"/>
        <v>4</v>
      </c>
      <c r="C118" s="13" t="str">
        <f t="shared" si="25"/>
        <v>49</v>
      </c>
      <c r="D118" s="13" t="str">
        <f t="shared" si="26"/>
        <v>490</v>
      </c>
      <c r="E118" s="27" t="s">
        <v>237</v>
      </c>
      <c r="F118" s="28">
        <v>65840</v>
      </c>
      <c r="G118" s="28">
        <v>0</v>
      </c>
      <c r="H118" s="28">
        <v>65840</v>
      </c>
      <c r="I118" s="28">
        <v>0</v>
      </c>
      <c r="J118" s="17">
        <f t="shared" si="18"/>
        <v>0</v>
      </c>
      <c r="K118" s="28">
        <v>0</v>
      </c>
      <c r="L118" s="28">
        <v>0</v>
      </c>
      <c r="M118" s="28">
        <v>0</v>
      </c>
      <c r="N118" s="17" t="str">
        <f t="shared" si="19"/>
        <v xml:space="preserve"> </v>
      </c>
      <c r="O118" s="28">
        <v>0</v>
      </c>
      <c r="P118" s="18">
        <f t="shared" si="20"/>
        <v>-65840</v>
      </c>
    </row>
    <row r="119" spans="1:16" x14ac:dyDescent="0.3">
      <c r="A119" s="26" t="s">
        <v>286</v>
      </c>
      <c r="B119" s="13" t="str">
        <f t="shared" si="24"/>
        <v>4</v>
      </c>
      <c r="C119" s="13" t="str">
        <f t="shared" si="25"/>
        <v>49</v>
      </c>
      <c r="D119" s="13" t="str">
        <f t="shared" si="26"/>
        <v>491</v>
      </c>
      <c r="E119" s="27" t="s">
        <v>287</v>
      </c>
      <c r="F119" s="28">
        <v>0</v>
      </c>
      <c r="G119" s="28">
        <v>0</v>
      </c>
      <c r="H119" s="28">
        <v>0</v>
      </c>
      <c r="I119" s="28">
        <v>0</v>
      </c>
      <c r="J119" s="17" t="str">
        <f t="shared" si="18"/>
        <v xml:space="preserve"> </v>
      </c>
      <c r="K119" s="28">
        <v>0</v>
      </c>
      <c r="L119" s="28">
        <v>0</v>
      </c>
      <c r="M119" s="28">
        <v>0</v>
      </c>
      <c r="N119" s="17" t="str">
        <f t="shared" si="19"/>
        <v xml:space="preserve"> </v>
      </c>
      <c r="O119" s="28">
        <v>0</v>
      </c>
      <c r="P119" s="18">
        <f t="shared" si="20"/>
        <v>0</v>
      </c>
    </row>
    <row r="120" spans="1:16" x14ac:dyDescent="0.3">
      <c r="A120" s="26" t="s">
        <v>288</v>
      </c>
      <c r="B120" s="13" t="str">
        <f t="shared" si="24"/>
        <v>4</v>
      </c>
      <c r="C120" s="13" t="str">
        <f t="shared" si="25"/>
        <v>49</v>
      </c>
      <c r="D120" s="13" t="str">
        <f t="shared" si="26"/>
        <v>491</v>
      </c>
      <c r="E120" s="27" t="s">
        <v>289</v>
      </c>
      <c r="F120" s="28">
        <v>0</v>
      </c>
      <c r="G120" s="28">
        <v>0</v>
      </c>
      <c r="H120" s="28">
        <v>0</v>
      </c>
      <c r="I120" s="28">
        <v>0</v>
      </c>
      <c r="J120" s="17" t="str">
        <f t="shared" si="18"/>
        <v xml:space="preserve"> </v>
      </c>
      <c r="K120" s="28">
        <v>0</v>
      </c>
      <c r="L120" s="28">
        <v>0</v>
      </c>
      <c r="M120" s="28">
        <v>0</v>
      </c>
      <c r="N120" s="17" t="str">
        <f t="shared" si="19"/>
        <v xml:space="preserve"> </v>
      </c>
      <c r="O120" s="28">
        <v>0</v>
      </c>
      <c r="P120" s="18">
        <f t="shared" si="20"/>
        <v>0</v>
      </c>
    </row>
    <row r="121" spans="1:16" x14ac:dyDescent="0.3">
      <c r="A121" s="26" t="s">
        <v>290</v>
      </c>
      <c r="B121" s="13" t="str">
        <f t="shared" si="24"/>
        <v>4</v>
      </c>
      <c r="C121" s="13" t="str">
        <f t="shared" si="25"/>
        <v>49</v>
      </c>
      <c r="D121" s="13" t="str">
        <f t="shared" si="26"/>
        <v>491</v>
      </c>
      <c r="E121" s="27" t="s">
        <v>291</v>
      </c>
      <c r="F121" s="28">
        <v>0</v>
      </c>
      <c r="G121" s="28">
        <v>0</v>
      </c>
      <c r="H121" s="28">
        <v>0</v>
      </c>
      <c r="I121" s="28">
        <v>0</v>
      </c>
      <c r="J121" s="17" t="str">
        <f t="shared" si="18"/>
        <v xml:space="preserve"> </v>
      </c>
      <c r="K121" s="28">
        <v>0</v>
      </c>
      <c r="L121" s="28">
        <v>0</v>
      </c>
      <c r="M121" s="28">
        <v>0</v>
      </c>
      <c r="N121" s="17" t="str">
        <f t="shared" si="19"/>
        <v xml:space="preserve"> </v>
      </c>
      <c r="O121" s="28">
        <v>0</v>
      </c>
      <c r="P121" s="18">
        <f t="shared" si="20"/>
        <v>0</v>
      </c>
    </row>
    <row r="122" spans="1:16" x14ac:dyDescent="0.3">
      <c r="A122" s="26" t="s">
        <v>198</v>
      </c>
      <c r="B122" s="13" t="str">
        <f t="shared" si="24"/>
        <v>4</v>
      </c>
      <c r="C122" s="13" t="str">
        <f t="shared" si="25"/>
        <v>49</v>
      </c>
      <c r="D122" s="13" t="str">
        <f t="shared" si="26"/>
        <v>497</v>
      </c>
      <c r="E122" s="27" t="s">
        <v>199</v>
      </c>
      <c r="F122" s="28">
        <v>120385</v>
      </c>
      <c r="G122" s="28">
        <v>0</v>
      </c>
      <c r="H122" s="28">
        <v>120385</v>
      </c>
      <c r="I122" s="28">
        <v>156874.9</v>
      </c>
      <c r="J122" s="17">
        <f t="shared" si="18"/>
        <v>1.3031100220127092</v>
      </c>
      <c r="K122" s="28">
        <v>156874.9</v>
      </c>
      <c r="L122" s="28">
        <v>0</v>
      </c>
      <c r="M122" s="28">
        <v>156874.9</v>
      </c>
      <c r="N122" s="17">
        <f t="shared" si="19"/>
        <v>1</v>
      </c>
      <c r="O122" s="28">
        <v>0</v>
      </c>
      <c r="P122" s="18">
        <f t="shared" si="20"/>
        <v>36489.899999999994</v>
      </c>
    </row>
    <row r="123" spans="1:16" x14ac:dyDescent="0.3">
      <c r="A123" s="26" t="s">
        <v>292</v>
      </c>
      <c r="B123" s="13" t="str">
        <f t="shared" si="24"/>
        <v>4</v>
      </c>
      <c r="C123" s="13" t="str">
        <f t="shared" si="25"/>
        <v>49</v>
      </c>
      <c r="D123" s="13" t="str">
        <f t="shared" si="26"/>
        <v>497</v>
      </c>
      <c r="E123" s="27" t="s">
        <v>293</v>
      </c>
      <c r="F123" s="28">
        <v>0</v>
      </c>
      <c r="G123" s="28">
        <v>0</v>
      </c>
      <c r="H123" s="28">
        <v>0</v>
      </c>
      <c r="I123" s="28">
        <v>0</v>
      </c>
      <c r="J123" s="17" t="str">
        <f t="shared" si="18"/>
        <v xml:space="preserve"> </v>
      </c>
      <c r="K123" s="28">
        <v>0</v>
      </c>
      <c r="L123" s="28">
        <v>0</v>
      </c>
      <c r="M123" s="28">
        <v>0</v>
      </c>
      <c r="N123" s="17" t="str">
        <f t="shared" si="19"/>
        <v xml:space="preserve"> </v>
      </c>
      <c r="O123" s="28">
        <v>0</v>
      </c>
      <c r="P123" s="18">
        <f t="shared" si="20"/>
        <v>0</v>
      </c>
    </row>
    <row r="124" spans="1:16" x14ac:dyDescent="0.3">
      <c r="A124" s="26" t="s">
        <v>294</v>
      </c>
      <c r="B124" s="13" t="str">
        <f t="shared" si="24"/>
        <v>4</v>
      </c>
      <c r="C124" s="13" t="str">
        <f t="shared" si="25"/>
        <v>49</v>
      </c>
      <c r="D124" s="13" t="str">
        <f t="shared" si="26"/>
        <v>497</v>
      </c>
      <c r="E124" s="27" t="s">
        <v>295</v>
      </c>
      <c r="F124" s="28">
        <v>0</v>
      </c>
      <c r="G124" s="28">
        <v>0</v>
      </c>
      <c r="H124" s="28">
        <v>0</v>
      </c>
      <c r="I124" s="28">
        <v>0</v>
      </c>
      <c r="J124" s="17" t="str">
        <f t="shared" si="18"/>
        <v xml:space="preserve"> </v>
      </c>
      <c r="K124" s="28">
        <v>0</v>
      </c>
      <c r="L124" s="28">
        <v>0</v>
      </c>
      <c r="M124" s="28">
        <v>0</v>
      </c>
      <c r="N124" s="17" t="str">
        <f t="shared" si="19"/>
        <v xml:space="preserve"> </v>
      </c>
      <c r="O124" s="28">
        <v>0</v>
      </c>
      <c r="P124" s="18">
        <f t="shared" si="20"/>
        <v>0</v>
      </c>
    </row>
    <row r="125" spans="1:16" x14ac:dyDescent="0.3">
      <c r="A125" s="26" t="s">
        <v>296</v>
      </c>
      <c r="B125" s="13" t="str">
        <f t="shared" si="24"/>
        <v>4</v>
      </c>
      <c r="C125" s="13" t="str">
        <f t="shared" si="25"/>
        <v>49</v>
      </c>
      <c r="D125" s="13" t="str">
        <f t="shared" si="26"/>
        <v>497</v>
      </c>
      <c r="E125" s="27" t="s">
        <v>297</v>
      </c>
      <c r="F125" s="28">
        <v>0</v>
      </c>
      <c r="G125" s="28">
        <v>0</v>
      </c>
      <c r="H125" s="28">
        <v>0</v>
      </c>
      <c r="I125" s="28">
        <v>0</v>
      </c>
      <c r="J125" s="17" t="str">
        <f t="shared" si="18"/>
        <v xml:space="preserve"> </v>
      </c>
      <c r="K125" s="28">
        <v>0</v>
      </c>
      <c r="L125" s="28">
        <v>0</v>
      </c>
      <c r="M125" s="28">
        <v>0</v>
      </c>
      <c r="N125" s="17" t="str">
        <f t="shared" si="19"/>
        <v xml:space="preserve"> </v>
      </c>
      <c r="O125" s="28">
        <v>0</v>
      </c>
      <c r="P125" s="18">
        <f t="shared" si="20"/>
        <v>0</v>
      </c>
    </row>
    <row r="126" spans="1:16" x14ac:dyDescent="0.3">
      <c r="A126" s="26" t="s">
        <v>153</v>
      </c>
      <c r="B126" s="13" t="str">
        <f t="shared" si="24"/>
        <v>5</v>
      </c>
      <c r="C126" s="13" t="str">
        <f t="shared" si="25"/>
        <v>52</v>
      </c>
      <c r="D126" s="13" t="str">
        <f t="shared" si="26"/>
        <v>520</v>
      </c>
      <c r="E126" s="27" t="s">
        <v>154</v>
      </c>
      <c r="F126" s="28">
        <v>1000</v>
      </c>
      <c r="G126" s="28">
        <v>0</v>
      </c>
      <c r="H126" s="28">
        <v>1000</v>
      </c>
      <c r="I126" s="28">
        <v>0</v>
      </c>
      <c r="J126" s="17">
        <f t="shared" si="18"/>
        <v>0</v>
      </c>
      <c r="K126" s="28">
        <v>0</v>
      </c>
      <c r="L126" s="28">
        <v>0</v>
      </c>
      <c r="M126" s="28">
        <v>0</v>
      </c>
      <c r="N126" s="17" t="str">
        <f t="shared" si="19"/>
        <v xml:space="preserve"> </v>
      </c>
      <c r="O126" s="28">
        <v>0</v>
      </c>
      <c r="P126" s="18">
        <f t="shared" si="20"/>
        <v>-1000</v>
      </c>
    </row>
    <row r="127" spans="1:16" x14ac:dyDescent="0.3">
      <c r="A127" s="26" t="s">
        <v>155</v>
      </c>
      <c r="B127" s="13" t="str">
        <f t="shared" si="24"/>
        <v>5</v>
      </c>
      <c r="C127" s="13" t="str">
        <f t="shared" si="25"/>
        <v>53</v>
      </c>
      <c r="D127" s="13" t="str">
        <f t="shared" si="26"/>
        <v>534</v>
      </c>
      <c r="E127" s="27" t="s">
        <v>156</v>
      </c>
      <c r="F127" s="28">
        <v>300000</v>
      </c>
      <c r="G127" s="28">
        <v>0</v>
      </c>
      <c r="H127" s="28">
        <v>300000</v>
      </c>
      <c r="I127" s="28">
        <v>0</v>
      </c>
      <c r="J127" s="17">
        <f t="shared" si="18"/>
        <v>0</v>
      </c>
      <c r="K127" s="28">
        <v>0</v>
      </c>
      <c r="L127" s="28">
        <v>0</v>
      </c>
      <c r="M127" s="28">
        <v>0</v>
      </c>
      <c r="N127" s="17" t="str">
        <f t="shared" si="19"/>
        <v xml:space="preserve"> </v>
      </c>
      <c r="O127" s="28">
        <v>0</v>
      </c>
      <c r="P127" s="18">
        <f t="shared" si="20"/>
        <v>-300000</v>
      </c>
    </row>
    <row r="128" spans="1:16" x14ac:dyDescent="0.3">
      <c r="A128" s="26" t="s">
        <v>194</v>
      </c>
      <c r="B128" s="13" t="str">
        <f t="shared" si="24"/>
        <v>5</v>
      </c>
      <c r="C128" s="13" t="str">
        <f t="shared" si="25"/>
        <v>53</v>
      </c>
      <c r="D128" s="13" t="str">
        <f t="shared" si="26"/>
        <v>537</v>
      </c>
      <c r="E128" s="27" t="s">
        <v>212</v>
      </c>
      <c r="F128" s="28">
        <v>5000</v>
      </c>
      <c r="G128" s="28">
        <v>0</v>
      </c>
      <c r="H128" s="28">
        <v>5000</v>
      </c>
      <c r="I128" s="28">
        <v>4450</v>
      </c>
      <c r="J128" s="17">
        <f t="shared" si="18"/>
        <v>0.89</v>
      </c>
      <c r="K128" s="28">
        <v>4450</v>
      </c>
      <c r="L128" s="28">
        <v>0</v>
      </c>
      <c r="M128" s="28">
        <v>4450</v>
      </c>
      <c r="N128" s="17">
        <f t="shared" si="19"/>
        <v>1</v>
      </c>
      <c r="O128" s="28">
        <v>0</v>
      </c>
      <c r="P128" s="18">
        <f t="shared" si="20"/>
        <v>-550</v>
      </c>
    </row>
    <row r="129" spans="1:16" x14ac:dyDescent="0.3">
      <c r="A129" s="26" t="s">
        <v>157</v>
      </c>
      <c r="B129" s="13" t="str">
        <f t="shared" si="24"/>
        <v>5</v>
      </c>
      <c r="C129" s="13" t="str">
        <f t="shared" si="25"/>
        <v>54</v>
      </c>
      <c r="D129" s="13" t="str">
        <f t="shared" si="26"/>
        <v>541</v>
      </c>
      <c r="E129" s="27" t="s">
        <v>238</v>
      </c>
      <c r="F129" s="28">
        <v>40000</v>
      </c>
      <c r="G129" s="28">
        <v>0</v>
      </c>
      <c r="H129" s="28">
        <v>40000</v>
      </c>
      <c r="I129" s="28">
        <v>11053.27</v>
      </c>
      <c r="J129" s="17">
        <f t="shared" si="18"/>
        <v>0.27633174999999999</v>
      </c>
      <c r="K129" s="28">
        <v>11053.27</v>
      </c>
      <c r="L129" s="28">
        <v>0</v>
      </c>
      <c r="M129" s="28">
        <v>11053.27</v>
      </c>
      <c r="N129" s="17">
        <f t="shared" si="19"/>
        <v>1</v>
      </c>
      <c r="O129" s="28">
        <v>0</v>
      </c>
      <c r="P129" s="18">
        <f t="shared" si="20"/>
        <v>-28946.73</v>
      </c>
    </row>
    <row r="130" spans="1:16" x14ac:dyDescent="0.3">
      <c r="A130" s="26" t="s">
        <v>158</v>
      </c>
      <c r="B130" s="13" t="str">
        <f t="shared" si="24"/>
        <v>5</v>
      </c>
      <c r="C130" s="13" t="str">
        <f t="shared" si="25"/>
        <v>54</v>
      </c>
      <c r="D130" s="13" t="str">
        <f t="shared" si="26"/>
        <v>541</v>
      </c>
      <c r="E130" s="27" t="s">
        <v>239</v>
      </c>
      <c r="F130" s="28">
        <v>20000</v>
      </c>
      <c r="G130" s="28">
        <v>0</v>
      </c>
      <c r="H130" s="28">
        <v>20000</v>
      </c>
      <c r="I130" s="28">
        <v>0</v>
      </c>
      <c r="J130" s="17">
        <f t="shared" si="18"/>
        <v>0</v>
      </c>
      <c r="K130" s="28">
        <v>0</v>
      </c>
      <c r="L130" s="28">
        <v>0</v>
      </c>
      <c r="M130" s="28">
        <v>0</v>
      </c>
      <c r="N130" s="17" t="str">
        <f t="shared" si="19"/>
        <v xml:space="preserve"> </v>
      </c>
      <c r="O130" s="28">
        <v>0</v>
      </c>
      <c r="P130" s="18">
        <f t="shared" si="20"/>
        <v>-20000</v>
      </c>
    </row>
    <row r="131" spans="1:16" x14ac:dyDescent="0.3">
      <c r="A131" s="26" t="s">
        <v>298</v>
      </c>
      <c r="B131" s="13" t="str">
        <f t="shared" si="24"/>
        <v>5</v>
      </c>
      <c r="C131" s="13" t="str">
        <f t="shared" si="25"/>
        <v>54</v>
      </c>
      <c r="D131" s="13" t="str">
        <f t="shared" si="26"/>
        <v>549</v>
      </c>
      <c r="E131" s="27" t="s">
        <v>299</v>
      </c>
      <c r="F131" s="28">
        <v>0</v>
      </c>
      <c r="G131" s="28">
        <v>0</v>
      </c>
      <c r="H131" s="28">
        <v>0</v>
      </c>
      <c r="I131" s="28">
        <v>0</v>
      </c>
      <c r="J131" s="17" t="str">
        <f t="shared" si="18"/>
        <v xml:space="preserve"> </v>
      </c>
      <c r="K131" s="28">
        <v>0</v>
      </c>
      <c r="L131" s="28">
        <v>0</v>
      </c>
      <c r="M131" s="28">
        <v>0</v>
      </c>
      <c r="N131" s="17" t="str">
        <f t="shared" si="19"/>
        <v xml:space="preserve"> </v>
      </c>
      <c r="O131" s="28">
        <v>0</v>
      </c>
      <c r="P131" s="18">
        <f t="shared" si="20"/>
        <v>0</v>
      </c>
    </row>
    <row r="132" spans="1:16" x14ac:dyDescent="0.3">
      <c r="A132" s="26" t="s">
        <v>159</v>
      </c>
      <c r="B132" s="13" t="str">
        <f t="shared" si="24"/>
        <v>5</v>
      </c>
      <c r="C132" s="13" t="str">
        <f t="shared" si="25"/>
        <v>55</v>
      </c>
      <c r="D132" s="13" t="str">
        <f t="shared" si="26"/>
        <v>550</v>
      </c>
      <c r="E132" s="27" t="s">
        <v>160</v>
      </c>
      <c r="F132" s="28">
        <v>1500000</v>
      </c>
      <c r="G132" s="28">
        <v>0</v>
      </c>
      <c r="H132" s="28">
        <v>1500000</v>
      </c>
      <c r="I132" s="28">
        <v>1206807.8999999999</v>
      </c>
      <c r="J132" s="17">
        <f t="shared" si="18"/>
        <v>0.80453859999999999</v>
      </c>
      <c r="K132" s="28">
        <v>236.25</v>
      </c>
      <c r="L132" s="28">
        <v>0</v>
      </c>
      <c r="M132" s="28">
        <v>236.25</v>
      </c>
      <c r="N132" s="17">
        <f t="shared" si="19"/>
        <v>1.9576437973268157E-4</v>
      </c>
      <c r="O132" s="28">
        <v>1206571.6499999999</v>
      </c>
      <c r="P132" s="18">
        <f t="shared" si="20"/>
        <v>-293192.10000000009</v>
      </c>
    </row>
    <row r="133" spans="1:16" x14ac:dyDescent="0.3">
      <c r="A133" s="26" t="s">
        <v>161</v>
      </c>
      <c r="B133" s="13" t="str">
        <f t="shared" si="24"/>
        <v>5</v>
      </c>
      <c r="C133" s="13" t="str">
        <f t="shared" si="25"/>
        <v>55</v>
      </c>
      <c r="D133" s="13" t="str">
        <f t="shared" si="26"/>
        <v>554</v>
      </c>
      <c r="E133" s="27" t="s">
        <v>162</v>
      </c>
      <c r="F133" s="28">
        <v>7000</v>
      </c>
      <c r="G133" s="28">
        <v>0</v>
      </c>
      <c r="H133" s="28">
        <v>7000</v>
      </c>
      <c r="I133" s="28">
        <v>0</v>
      </c>
      <c r="J133" s="17">
        <f t="shared" si="18"/>
        <v>0</v>
      </c>
      <c r="K133" s="28">
        <v>0</v>
      </c>
      <c r="L133" s="28">
        <v>0</v>
      </c>
      <c r="M133" s="28">
        <v>0</v>
      </c>
      <c r="N133" s="17" t="str">
        <f t="shared" si="19"/>
        <v xml:space="preserve"> </v>
      </c>
      <c r="O133" s="28">
        <v>0</v>
      </c>
      <c r="P133" s="18">
        <f t="shared" si="20"/>
        <v>-7000</v>
      </c>
    </row>
    <row r="134" spans="1:16" x14ac:dyDescent="0.3">
      <c r="A134" s="26" t="s">
        <v>300</v>
      </c>
      <c r="B134" s="13" t="str">
        <f t="shared" si="24"/>
        <v>5</v>
      </c>
      <c r="C134" s="13" t="str">
        <f t="shared" si="25"/>
        <v>55</v>
      </c>
      <c r="D134" s="13" t="str">
        <f t="shared" si="26"/>
        <v>559</v>
      </c>
      <c r="E134" s="27" t="s">
        <v>301</v>
      </c>
      <c r="F134" s="28">
        <v>0</v>
      </c>
      <c r="G134" s="28">
        <v>0</v>
      </c>
      <c r="H134" s="28">
        <v>0</v>
      </c>
      <c r="I134" s="28">
        <v>15226.06</v>
      </c>
      <c r="J134" s="17" t="str">
        <f t="shared" si="18"/>
        <v xml:space="preserve"> </v>
      </c>
      <c r="K134" s="28">
        <v>0</v>
      </c>
      <c r="L134" s="28">
        <v>0</v>
      </c>
      <c r="M134" s="28">
        <v>0</v>
      </c>
      <c r="N134" s="17">
        <f t="shared" si="19"/>
        <v>0</v>
      </c>
      <c r="O134" s="28">
        <v>15226.06</v>
      </c>
      <c r="P134" s="18">
        <f t="shared" si="20"/>
        <v>15226.06</v>
      </c>
    </row>
    <row r="135" spans="1:16" x14ac:dyDescent="0.3">
      <c r="A135" s="26" t="s">
        <v>200</v>
      </c>
      <c r="B135" s="13" t="str">
        <f t="shared" si="24"/>
        <v>5</v>
      </c>
      <c r="C135" s="13" t="str">
        <f t="shared" si="25"/>
        <v>59</v>
      </c>
      <c r="D135" s="13" t="str">
        <f t="shared" si="26"/>
        <v>599</v>
      </c>
      <c r="E135" s="27" t="s">
        <v>201</v>
      </c>
      <c r="F135" s="28">
        <v>5000</v>
      </c>
      <c r="G135" s="28">
        <v>0</v>
      </c>
      <c r="H135" s="28">
        <v>5000</v>
      </c>
      <c r="I135" s="28">
        <v>0</v>
      </c>
      <c r="J135" s="17">
        <f t="shared" si="18"/>
        <v>0</v>
      </c>
      <c r="K135" s="28">
        <v>0</v>
      </c>
      <c r="L135" s="28">
        <v>0</v>
      </c>
      <c r="M135" s="28">
        <v>0</v>
      </c>
      <c r="N135" s="17" t="str">
        <f t="shared" si="19"/>
        <v xml:space="preserve"> </v>
      </c>
      <c r="O135" s="28">
        <v>0</v>
      </c>
      <c r="P135" s="18">
        <f t="shared" si="20"/>
        <v>-5000</v>
      </c>
    </row>
    <row r="136" spans="1:16" x14ac:dyDescent="0.3">
      <c r="A136" s="26" t="s">
        <v>163</v>
      </c>
      <c r="B136" s="13" t="str">
        <f t="shared" ref="B136" si="27">LEFT(A136,1)</f>
        <v>5</v>
      </c>
      <c r="C136" s="13" t="str">
        <f t="shared" ref="C136" si="28">LEFT(A136,2)</f>
        <v>59</v>
      </c>
      <c r="D136" s="13" t="str">
        <f t="shared" ref="D136" si="29">LEFT(A136,3)</f>
        <v>599</v>
      </c>
      <c r="E136" s="27" t="s">
        <v>164</v>
      </c>
      <c r="F136" s="28">
        <v>115000</v>
      </c>
      <c r="G136" s="28">
        <v>0</v>
      </c>
      <c r="H136" s="28">
        <v>115000</v>
      </c>
      <c r="I136" s="28">
        <v>167250.45000000001</v>
      </c>
      <c r="J136" s="17">
        <f t="shared" si="18"/>
        <v>1.4543517391304348</v>
      </c>
      <c r="K136" s="28">
        <v>0</v>
      </c>
      <c r="L136" s="28">
        <v>0</v>
      </c>
      <c r="M136" s="28">
        <v>0</v>
      </c>
      <c r="N136" s="17">
        <f t="shared" si="19"/>
        <v>0</v>
      </c>
      <c r="O136" s="28">
        <v>167250.45000000001</v>
      </c>
      <c r="P136" s="18">
        <f t="shared" si="20"/>
        <v>52250.450000000012</v>
      </c>
    </row>
    <row r="137" spans="1:16" x14ac:dyDescent="0.3">
      <c r="A137" s="1"/>
      <c r="B137" s="13"/>
      <c r="C137" s="13"/>
      <c r="D137" s="13"/>
      <c r="E137" s="4" t="s">
        <v>183</v>
      </c>
      <c r="F137" s="19">
        <f>SUM(F6:F136)</f>
        <v>252897350</v>
      </c>
      <c r="G137" s="19">
        <f>SUM(G6:G136)</f>
        <v>2886759.2199999997</v>
      </c>
      <c r="H137" s="19">
        <f>SUM(H6:H136)</f>
        <v>255784109.22</v>
      </c>
      <c r="I137" s="19">
        <f>SUM(I6:I136)</f>
        <v>149326085.37000003</v>
      </c>
      <c r="J137" s="20">
        <f>I137/H137</f>
        <v>0.5837973509197345</v>
      </c>
      <c r="K137" s="19">
        <f>SUM(K6:K136)</f>
        <v>58198350.329999998</v>
      </c>
      <c r="L137" s="19">
        <f>SUM(L6:L136)</f>
        <v>1383606.73</v>
      </c>
      <c r="M137" s="19">
        <f>SUM(M6:M136)</f>
        <v>56814743.599999987</v>
      </c>
      <c r="N137" s="22">
        <f t="shared" ref="N137" si="30">IF(I137=0," ",M137/I137)</f>
        <v>0.38047433882181048</v>
      </c>
      <c r="O137" s="19">
        <f>SUM(O6:O136)</f>
        <v>92511341.77000007</v>
      </c>
      <c r="P137" s="19">
        <f>SUM(P6:P136)</f>
        <v>-106458023.84999998</v>
      </c>
    </row>
    <row r="138" spans="1:16" x14ac:dyDescent="0.3">
      <c r="A138" s="1"/>
      <c r="B138" s="13"/>
      <c r="C138" s="13"/>
      <c r="D138" s="13"/>
      <c r="E138" s="2"/>
      <c r="F138" s="3"/>
      <c r="G138" s="3"/>
      <c r="H138" s="3"/>
      <c r="I138" s="3"/>
      <c r="J138" s="17"/>
      <c r="K138" s="3"/>
      <c r="L138" s="3"/>
      <c r="M138" s="3"/>
      <c r="N138" s="17"/>
      <c r="O138" s="3"/>
      <c r="P138" s="18"/>
    </row>
    <row r="139" spans="1:16" x14ac:dyDescent="0.3">
      <c r="A139" s="26" t="s">
        <v>165</v>
      </c>
      <c r="B139" s="13" t="str">
        <f t="shared" ref="B139:B153" si="31">LEFT(A139,1)</f>
        <v>6</v>
      </c>
      <c r="C139" s="13" t="str">
        <f t="shared" ref="C139:C153" si="32">LEFT(A139,2)</f>
        <v>60</v>
      </c>
      <c r="D139" s="13" t="str">
        <f t="shared" ref="D139:D153" si="33">LEFT(A139,3)</f>
        <v>603</v>
      </c>
      <c r="E139" s="27" t="s">
        <v>166</v>
      </c>
      <c r="F139" s="28">
        <v>3713505</v>
      </c>
      <c r="G139" s="28">
        <v>0</v>
      </c>
      <c r="H139" s="28">
        <v>3713505</v>
      </c>
      <c r="I139" s="28">
        <v>2890512</v>
      </c>
      <c r="J139" s="17">
        <f t="shared" ref="J139:J150" si="34">IF(H139=0," ",I139/H139)</f>
        <v>0.77837837837837842</v>
      </c>
      <c r="K139" s="28">
        <v>3565920</v>
      </c>
      <c r="L139" s="25">
        <v>0</v>
      </c>
      <c r="M139" s="28">
        <v>2890512</v>
      </c>
      <c r="N139" s="17">
        <f t="shared" ref="N139:N164" si="35">IF(I139=0," ",M139/I139)</f>
        <v>1</v>
      </c>
      <c r="O139" s="28">
        <v>0</v>
      </c>
      <c r="P139" s="18">
        <f t="shared" ref="P139:P164" si="36">I139-H139</f>
        <v>-822993</v>
      </c>
    </row>
    <row r="140" spans="1:16" x14ac:dyDescent="0.3">
      <c r="A140" s="26" t="s">
        <v>202</v>
      </c>
      <c r="B140" s="13" t="str">
        <f t="shared" ref="B140:B141" si="37">LEFT(A140,1)</f>
        <v>6</v>
      </c>
      <c r="C140" s="13" t="str">
        <f t="shared" ref="C140:C141" si="38">LEFT(A140,2)</f>
        <v>60</v>
      </c>
      <c r="D140" s="13" t="str">
        <f t="shared" ref="D140:D141" si="39">LEFT(A140,3)</f>
        <v>609</v>
      </c>
      <c r="E140" s="27" t="s">
        <v>203</v>
      </c>
      <c r="F140" s="28">
        <v>2050500</v>
      </c>
      <c r="G140" s="28">
        <v>0</v>
      </c>
      <c r="H140" s="28">
        <v>2050500</v>
      </c>
      <c r="I140" s="28">
        <v>0</v>
      </c>
      <c r="J140" s="17">
        <f t="shared" si="34"/>
        <v>0</v>
      </c>
      <c r="K140" s="28">
        <v>0</v>
      </c>
      <c r="L140" s="25">
        <v>0</v>
      </c>
      <c r="M140" s="28">
        <v>0</v>
      </c>
      <c r="N140" s="17" t="str">
        <f t="shared" si="35"/>
        <v xml:space="preserve"> </v>
      </c>
      <c r="O140" s="28">
        <v>0</v>
      </c>
      <c r="P140" s="18">
        <f t="shared" si="36"/>
        <v>-2050500</v>
      </c>
    </row>
    <row r="141" spans="1:16" x14ac:dyDescent="0.3">
      <c r="A141" s="26" t="s">
        <v>326</v>
      </c>
      <c r="B141" s="13" t="str">
        <f t="shared" si="37"/>
        <v>6</v>
      </c>
      <c r="C141" s="13" t="str">
        <f t="shared" si="38"/>
        <v>68</v>
      </c>
      <c r="D141" s="13" t="str">
        <f t="shared" si="39"/>
        <v>680</v>
      </c>
      <c r="E141" s="27" t="s">
        <v>327</v>
      </c>
      <c r="F141" s="28">
        <v>0</v>
      </c>
      <c r="G141" s="28">
        <v>0</v>
      </c>
      <c r="H141" s="28">
        <v>0</v>
      </c>
      <c r="I141" s="28">
        <v>20526.900000000001</v>
      </c>
      <c r="J141" s="17" t="str">
        <f t="shared" si="34"/>
        <v xml:space="preserve"> </v>
      </c>
      <c r="K141" s="28">
        <v>20526.900000000001</v>
      </c>
      <c r="L141" s="25">
        <v>0</v>
      </c>
      <c r="M141" s="28">
        <v>20526.900000000001</v>
      </c>
      <c r="N141" s="17">
        <f t="shared" si="35"/>
        <v>1</v>
      </c>
      <c r="O141" s="28">
        <v>0</v>
      </c>
      <c r="P141" s="18">
        <f t="shared" si="36"/>
        <v>20526.900000000001</v>
      </c>
    </row>
    <row r="142" spans="1:16" x14ac:dyDescent="0.3">
      <c r="A142" s="26" t="s">
        <v>328</v>
      </c>
      <c r="B142" s="13" t="str">
        <f t="shared" ref="B142:B150" si="40">LEFT(A142,1)</f>
        <v>7</v>
      </c>
      <c r="C142" s="13" t="str">
        <f t="shared" ref="C142:C150" si="41">LEFT(A142,2)</f>
        <v>72</v>
      </c>
      <c r="D142" s="13" t="str">
        <f t="shared" ref="D142:D150" si="42">LEFT(A142,3)</f>
        <v>723</v>
      </c>
      <c r="E142" s="27" t="s">
        <v>329</v>
      </c>
      <c r="F142" s="28">
        <v>0</v>
      </c>
      <c r="G142" s="28">
        <v>368368.4</v>
      </c>
      <c r="H142" s="28">
        <v>368368.4</v>
      </c>
      <c r="I142" s="28">
        <v>0</v>
      </c>
      <c r="J142" s="17">
        <f t="shared" si="34"/>
        <v>0</v>
      </c>
      <c r="K142" s="28">
        <v>0</v>
      </c>
      <c r="L142" s="25">
        <v>0</v>
      </c>
      <c r="M142" s="28">
        <v>0</v>
      </c>
      <c r="N142" s="17" t="str">
        <f t="shared" si="35"/>
        <v xml:space="preserve"> </v>
      </c>
      <c r="O142" s="28">
        <v>0</v>
      </c>
      <c r="P142" s="18">
        <f t="shared" si="36"/>
        <v>-368368.4</v>
      </c>
    </row>
    <row r="143" spans="1:16" x14ac:dyDescent="0.3">
      <c r="A143" s="26" t="s">
        <v>204</v>
      </c>
      <c r="B143" s="13" t="str">
        <f t="shared" si="40"/>
        <v>7</v>
      </c>
      <c r="C143" s="13" t="str">
        <f t="shared" si="41"/>
        <v>75</v>
      </c>
      <c r="D143" s="13" t="str">
        <f t="shared" si="42"/>
        <v>750</v>
      </c>
      <c r="E143" s="27" t="s">
        <v>240</v>
      </c>
      <c r="F143" s="28">
        <v>570815</v>
      </c>
      <c r="G143" s="28">
        <v>0</v>
      </c>
      <c r="H143" s="28">
        <v>570815</v>
      </c>
      <c r="I143" s="28">
        <v>0</v>
      </c>
      <c r="J143" s="17">
        <f t="shared" si="34"/>
        <v>0</v>
      </c>
      <c r="K143" s="28">
        <v>0</v>
      </c>
      <c r="L143" s="25">
        <v>0</v>
      </c>
      <c r="M143" s="28">
        <v>0</v>
      </c>
      <c r="N143" s="17" t="str">
        <f t="shared" si="35"/>
        <v xml:space="preserve"> </v>
      </c>
      <c r="O143" s="28">
        <v>0</v>
      </c>
      <c r="P143" s="18">
        <f t="shared" si="36"/>
        <v>-570815</v>
      </c>
    </row>
    <row r="144" spans="1:16" x14ac:dyDescent="0.3">
      <c r="A144" s="26" t="s">
        <v>302</v>
      </c>
      <c r="B144" s="13" t="str">
        <f t="shared" si="40"/>
        <v>7</v>
      </c>
      <c r="C144" s="13" t="str">
        <f t="shared" si="41"/>
        <v>75</v>
      </c>
      <c r="D144" s="13" t="str">
        <f t="shared" si="42"/>
        <v>750</v>
      </c>
      <c r="E144" s="27" t="s">
        <v>303</v>
      </c>
      <c r="F144" s="28">
        <v>0</v>
      </c>
      <c r="G144" s="28">
        <v>0</v>
      </c>
      <c r="H144" s="28">
        <v>0</v>
      </c>
      <c r="I144" s="28">
        <v>0</v>
      </c>
      <c r="J144" s="17" t="str">
        <f t="shared" si="34"/>
        <v xml:space="preserve"> </v>
      </c>
      <c r="K144" s="28">
        <v>0</v>
      </c>
      <c r="L144" s="25">
        <v>0</v>
      </c>
      <c r="M144" s="28">
        <v>0</v>
      </c>
      <c r="N144" s="17" t="str">
        <f t="shared" si="35"/>
        <v xml:space="preserve"> </v>
      </c>
      <c r="O144" s="28">
        <v>0</v>
      </c>
      <c r="P144" s="18">
        <f t="shared" si="36"/>
        <v>0</v>
      </c>
    </row>
    <row r="145" spans="1:16" x14ac:dyDescent="0.3">
      <c r="A145" s="26" t="s">
        <v>304</v>
      </c>
      <c r="B145" s="13" t="str">
        <f t="shared" ref="B145:B146" si="43">LEFT(A145,1)</f>
        <v>7</v>
      </c>
      <c r="C145" s="13" t="str">
        <f t="shared" ref="C145:C146" si="44">LEFT(A145,2)</f>
        <v>75</v>
      </c>
      <c r="D145" s="13" t="str">
        <f t="shared" ref="D145:D146" si="45">LEFT(A145,3)</f>
        <v>750</v>
      </c>
      <c r="E145" s="27" t="s">
        <v>305</v>
      </c>
      <c r="F145" s="28">
        <v>0</v>
      </c>
      <c r="G145" s="28">
        <v>561789.67000000004</v>
      </c>
      <c r="H145" s="28">
        <v>561789.67000000004</v>
      </c>
      <c r="I145" s="28">
        <v>600887.32999999996</v>
      </c>
      <c r="J145" s="17"/>
      <c r="K145" s="28">
        <v>600887.32999999996</v>
      </c>
      <c r="L145" s="25"/>
      <c r="M145" s="28">
        <v>600887.32999999996</v>
      </c>
      <c r="N145" s="17"/>
      <c r="O145" s="28">
        <v>0</v>
      </c>
      <c r="P145" s="18"/>
    </row>
    <row r="146" spans="1:16" x14ac:dyDescent="0.3">
      <c r="A146" s="26" t="s">
        <v>306</v>
      </c>
      <c r="B146" s="13" t="str">
        <f t="shared" si="43"/>
        <v>7</v>
      </c>
      <c r="C146" s="13" t="str">
        <f t="shared" si="44"/>
        <v>75</v>
      </c>
      <c r="D146" s="13" t="str">
        <f t="shared" si="45"/>
        <v>750</v>
      </c>
      <c r="E146" s="27" t="s">
        <v>307</v>
      </c>
      <c r="F146" s="28">
        <v>0</v>
      </c>
      <c r="G146" s="28">
        <v>0</v>
      </c>
      <c r="H146" s="28">
        <v>0</v>
      </c>
      <c r="I146" s="28">
        <v>0</v>
      </c>
      <c r="J146" s="17"/>
      <c r="K146" s="28">
        <v>0</v>
      </c>
      <c r="L146" s="25"/>
      <c r="M146" s="28">
        <v>0</v>
      </c>
      <c r="N146" s="17"/>
      <c r="O146" s="28">
        <v>0</v>
      </c>
      <c r="P146" s="18"/>
    </row>
    <row r="147" spans="1:16" x14ac:dyDescent="0.3">
      <c r="A147" s="26" t="s">
        <v>308</v>
      </c>
      <c r="B147" s="13" t="str">
        <f t="shared" si="40"/>
        <v>7</v>
      </c>
      <c r="C147" s="13" t="str">
        <f t="shared" si="41"/>
        <v>79</v>
      </c>
      <c r="D147" s="13" t="str">
        <f t="shared" si="42"/>
        <v>797</v>
      </c>
      <c r="E147" s="27" t="s">
        <v>309</v>
      </c>
      <c r="F147" s="28">
        <v>0</v>
      </c>
      <c r="G147" s="28">
        <v>0</v>
      </c>
      <c r="H147" s="28">
        <v>0</v>
      </c>
      <c r="I147" s="28">
        <v>0</v>
      </c>
      <c r="J147" s="17" t="str">
        <f t="shared" si="34"/>
        <v xml:space="preserve"> </v>
      </c>
      <c r="K147" s="28">
        <v>0</v>
      </c>
      <c r="L147" s="25">
        <v>0</v>
      </c>
      <c r="M147" s="28">
        <v>0</v>
      </c>
      <c r="N147" s="17" t="str">
        <f t="shared" si="35"/>
        <v xml:space="preserve"> </v>
      </c>
      <c r="O147" s="28">
        <v>0</v>
      </c>
      <c r="P147" s="18">
        <f t="shared" si="36"/>
        <v>0</v>
      </c>
    </row>
    <row r="148" spans="1:16" x14ac:dyDescent="0.3">
      <c r="A148" s="26" t="s">
        <v>195</v>
      </c>
      <c r="B148" s="13" t="str">
        <f t="shared" si="40"/>
        <v>7</v>
      </c>
      <c r="C148" s="13" t="str">
        <f t="shared" si="41"/>
        <v>79</v>
      </c>
      <c r="D148" s="13" t="str">
        <f t="shared" si="42"/>
        <v>797</v>
      </c>
      <c r="E148" s="27" t="s">
        <v>199</v>
      </c>
      <c r="F148" s="28">
        <v>397980</v>
      </c>
      <c r="G148" s="28">
        <v>0</v>
      </c>
      <c r="H148" s="28">
        <v>397980</v>
      </c>
      <c r="I148" s="28">
        <v>361488.25</v>
      </c>
      <c r="J148" s="17">
        <f t="shared" si="34"/>
        <v>0.90830757827026487</v>
      </c>
      <c r="K148" s="28">
        <v>361488.25</v>
      </c>
      <c r="L148" s="25">
        <v>0</v>
      </c>
      <c r="M148" s="28">
        <v>361488.25</v>
      </c>
      <c r="N148" s="17">
        <f t="shared" si="35"/>
        <v>1</v>
      </c>
      <c r="O148" s="28">
        <v>0</v>
      </c>
      <c r="P148" s="18">
        <f t="shared" si="36"/>
        <v>-36491.75</v>
      </c>
    </row>
    <row r="149" spans="1:16" x14ac:dyDescent="0.3">
      <c r="A149" s="26" t="s">
        <v>241</v>
      </c>
      <c r="B149" s="13" t="str">
        <f t="shared" si="40"/>
        <v>7</v>
      </c>
      <c r="C149" s="13" t="str">
        <f t="shared" si="41"/>
        <v>79</v>
      </c>
      <c r="D149" s="13" t="str">
        <f t="shared" si="42"/>
        <v>797</v>
      </c>
      <c r="E149" s="27" t="s">
        <v>235</v>
      </c>
      <c r="F149" s="28">
        <v>122300</v>
      </c>
      <c r="G149" s="28">
        <v>0</v>
      </c>
      <c r="H149" s="28">
        <v>122300</v>
      </c>
      <c r="I149" s="28">
        <v>0</v>
      </c>
      <c r="J149" s="17">
        <f t="shared" si="34"/>
        <v>0</v>
      </c>
      <c r="K149" s="28">
        <v>0</v>
      </c>
      <c r="L149" s="25">
        <v>0</v>
      </c>
      <c r="M149" s="28">
        <v>0</v>
      </c>
      <c r="N149" s="17" t="str">
        <f t="shared" si="35"/>
        <v xml:space="preserve"> </v>
      </c>
      <c r="O149" s="28">
        <v>0</v>
      </c>
      <c r="P149" s="18">
        <f t="shared" si="36"/>
        <v>-122300</v>
      </c>
    </row>
    <row r="150" spans="1:16" x14ac:dyDescent="0.3">
      <c r="A150" s="26" t="s">
        <v>258</v>
      </c>
      <c r="B150" s="13" t="str">
        <f t="shared" si="40"/>
        <v>7</v>
      </c>
      <c r="C150" s="13" t="str">
        <f t="shared" si="41"/>
        <v>79</v>
      </c>
      <c r="D150" s="13" t="str">
        <f t="shared" si="42"/>
        <v>797</v>
      </c>
      <c r="E150" s="27" t="s">
        <v>237</v>
      </c>
      <c r="F150" s="28">
        <v>1500</v>
      </c>
      <c r="G150" s="28">
        <v>0</v>
      </c>
      <c r="H150" s="28">
        <v>1500</v>
      </c>
      <c r="I150" s="28">
        <v>0</v>
      </c>
      <c r="J150" s="17">
        <f t="shared" si="34"/>
        <v>0</v>
      </c>
      <c r="K150" s="28">
        <v>0</v>
      </c>
      <c r="L150" s="25">
        <v>0</v>
      </c>
      <c r="M150" s="28">
        <v>0</v>
      </c>
      <c r="N150" s="17" t="str">
        <f t="shared" si="35"/>
        <v xml:space="preserve"> </v>
      </c>
      <c r="O150" s="28">
        <v>0</v>
      </c>
      <c r="P150" s="18">
        <f t="shared" si="36"/>
        <v>-1500</v>
      </c>
    </row>
    <row r="151" spans="1:16" s="16" customFormat="1" x14ac:dyDescent="0.3">
      <c r="A151" s="4"/>
      <c r="B151" s="4"/>
      <c r="C151" s="4"/>
      <c r="D151" s="4"/>
      <c r="E151" s="4" t="s">
        <v>184</v>
      </c>
      <c r="F151" s="19">
        <f>SUBTOTAL(9,F139:F150)</f>
        <v>6856600</v>
      </c>
      <c r="G151" s="19">
        <f>SUBTOTAL(9,G139:G150)</f>
        <v>930158.07000000007</v>
      </c>
      <c r="H151" s="19">
        <f>SUBTOTAL(9,H139:H150)</f>
        <v>7786758.0700000003</v>
      </c>
      <c r="I151" s="19">
        <f>SUBTOTAL(9,I139:I150)</f>
        <v>3873414.48</v>
      </c>
      <c r="J151" s="20">
        <f t="shared" ref="J151" si="46">I151/H151</f>
        <v>0.49743608895762187</v>
      </c>
      <c r="K151" s="19">
        <f>SUBTOTAL(9,K139:K150)</f>
        <v>4548822.4800000004</v>
      </c>
      <c r="L151" s="19">
        <f>SUBTOTAL(9,L139:L150)</f>
        <v>0</v>
      </c>
      <c r="M151" s="19">
        <f>SUBTOTAL(9,M139:M150)</f>
        <v>3873414.48</v>
      </c>
      <c r="N151" s="20">
        <f t="shared" si="35"/>
        <v>1</v>
      </c>
      <c r="O151" s="19">
        <f>SUBTOTAL(9,O139:O150)</f>
        <v>0</v>
      </c>
      <c r="P151" s="19">
        <f>SUBTOTAL(9,P139:P150)</f>
        <v>-3952441.25</v>
      </c>
    </row>
    <row r="152" spans="1:16" x14ac:dyDescent="0.3">
      <c r="A152" s="1"/>
      <c r="B152" s="13"/>
      <c r="C152" s="13"/>
      <c r="D152" s="13"/>
      <c r="E152" s="2"/>
      <c r="F152" s="3"/>
      <c r="G152" s="3"/>
      <c r="H152" s="3"/>
      <c r="I152" s="3"/>
      <c r="J152" s="17"/>
      <c r="K152" s="3"/>
      <c r="L152" s="3"/>
      <c r="M152" s="3"/>
      <c r="N152" s="17"/>
      <c r="O152" s="3"/>
      <c r="P152" s="18"/>
    </row>
    <row r="153" spans="1:16" x14ac:dyDescent="0.3">
      <c r="A153" s="26" t="s">
        <v>167</v>
      </c>
      <c r="B153" s="13" t="str">
        <f t="shared" si="31"/>
        <v>8</v>
      </c>
      <c r="C153" s="13" t="str">
        <f t="shared" si="32"/>
        <v>82</v>
      </c>
      <c r="D153" s="13" t="str">
        <f t="shared" si="33"/>
        <v>820</v>
      </c>
      <c r="E153" s="27" t="s">
        <v>168</v>
      </c>
      <c r="F153" s="28">
        <v>300000</v>
      </c>
      <c r="G153" s="28">
        <v>0</v>
      </c>
      <c r="H153" s="28">
        <v>300000</v>
      </c>
      <c r="I153" s="28">
        <v>0</v>
      </c>
      <c r="J153" s="17">
        <f t="shared" ref="J153:J164" si="47">IF(H153=0," ",I153/H153)</f>
        <v>0</v>
      </c>
      <c r="K153" s="28">
        <v>0</v>
      </c>
      <c r="L153" s="28">
        <v>675408</v>
      </c>
      <c r="M153" s="28">
        <v>0</v>
      </c>
      <c r="N153" s="17" t="str">
        <f t="shared" si="35"/>
        <v xml:space="preserve"> </v>
      </c>
      <c r="O153" s="28">
        <v>0</v>
      </c>
      <c r="P153" s="18">
        <f t="shared" si="36"/>
        <v>-300000</v>
      </c>
    </row>
    <row r="154" spans="1:16" x14ac:dyDescent="0.3">
      <c r="A154" s="26" t="s">
        <v>169</v>
      </c>
      <c r="B154" s="13" t="str">
        <f t="shared" ref="B154:B164" si="48">LEFT(A154,1)</f>
        <v>8</v>
      </c>
      <c r="C154" s="13" t="str">
        <f t="shared" ref="C154:C164" si="49">LEFT(A154,2)</f>
        <v>83</v>
      </c>
      <c r="D154" s="13" t="str">
        <f t="shared" ref="D154:D164" si="50">LEFT(A154,3)</f>
        <v>830</v>
      </c>
      <c r="E154" s="27" t="s">
        <v>170</v>
      </c>
      <c r="F154" s="28">
        <v>18000</v>
      </c>
      <c r="G154" s="28">
        <v>0</v>
      </c>
      <c r="H154" s="28">
        <v>18000</v>
      </c>
      <c r="I154" s="28">
        <v>177.6</v>
      </c>
      <c r="J154" s="17">
        <f t="shared" si="47"/>
        <v>9.8666666666666659E-3</v>
      </c>
      <c r="K154" s="28">
        <v>177.6</v>
      </c>
      <c r="L154" s="28">
        <v>0</v>
      </c>
      <c r="M154" s="28">
        <v>177.6</v>
      </c>
      <c r="N154" s="17">
        <f t="shared" si="35"/>
        <v>1</v>
      </c>
      <c r="O154" s="28">
        <v>0</v>
      </c>
      <c r="P154" s="18">
        <f t="shared" si="36"/>
        <v>-17822.400000000001</v>
      </c>
    </row>
    <row r="155" spans="1:16" x14ac:dyDescent="0.3">
      <c r="A155" s="26" t="s">
        <v>171</v>
      </c>
      <c r="B155" s="13" t="str">
        <f t="shared" si="48"/>
        <v>8</v>
      </c>
      <c r="C155" s="13" t="str">
        <f t="shared" si="49"/>
        <v>83</v>
      </c>
      <c r="D155" s="13" t="str">
        <f t="shared" si="50"/>
        <v>830</v>
      </c>
      <c r="E155" s="27" t="s">
        <v>172</v>
      </c>
      <c r="F155" s="28">
        <v>170000</v>
      </c>
      <c r="G155" s="28">
        <v>0</v>
      </c>
      <c r="H155" s="28">
        <v>170000</v>
      </c>
      <c r="I155" s="28">
        <v>5213.79</v>
      </c>
      <c r="J155" s="17">
        <f t="shared" si="47"/>
        <v>3.0669352941176471E-2</v>
      </c>
      <c r="K155" s="28">
        <v>5213.79</v>
      </c>
      <c r="L155" s="28">
        <v>0</v>
      </c>
      <c r="M155" s="28">
        <v>5213.79</v>
      </c>
      <c r="N155" s="17">
        <f t="shared" si="35"/>
        <v>1</v>
      </c>
      <c r="O155" s="28">
        <v>0</v>
      </c>
      <c r="P155" s="18">
        <f t="shared" si="36"/>
        <v>-164786.21</v>
      </c>
    </row>
    <row r="156" spans="1:16" x14ac:dyDescent="0.3">
      <c r="A156" s="26" t="s">
        <v>173</v>
      </c>
      <c r="B156" s="13" t="str">
        <f t="shared" si="48"/>
        <v>8</v>
      </c>
      <c r="C156" s="13" t="str">
        <f t="shared" si="49"/>
        <v>83</v>
      </c>
      <c r="D156" s="13" t="str">
        <f t="shared" si="50"/>
        <v>830</v>
      </c>
      <c r="E156" s="27" t="s">
        <v>174</v>
      </c>
      <c r="F156" s="28">
        <v>35000</v>
      </c>
      <c r="G156" s="28">
        <v>0</v>
      </c>
      <c r="H156" s="28">
        <v>35000</v>
      </c>
      <c r="I156" s="28">
        <v>738</v>
      </c>
      <c r="J156" s="17">
        <f t="shared" si="47"/>
        <v>2.1085714285714284E-2</v>
      </c>
      <c r="K156" s="28">
        <v>738</v>
      </c>
      <c r="L156" s="28">
        <v>0</v>
      </c>
      <c r="M156" s="28">
        <v>738</v>
      </c>
      <c r="N156" s="17">
        <f t="shared" si="35"/>
        <v>1</v>
      </c>
      <c r="O156" s="28">
        <v>0</v>
      </c>
      <c r="P156" s="18">
        <f t="shared" si="36"/>
        <v>-34262</v>
      </c>
    </row>
    <row r="157" spans="1:16" x14ac:dyDescent="0.3">
      <c r="A157" s="26" t="s">
        <v>175</v>
      </c>
      <c r="B157" s="13" t="str">
        <f t="shared" si="48"/>
        <v>8</v>
      </c>
      <c r="C157" s="13" t="str">
        <f t="shared" si="49"/>
        <v>83</v>
      </c>
      <c r="D157" s="13" t="str">
        <f t="shared" si="50"/>
        <v>831</v>
      </c>
      <c r="E157" s="27" t="s">
        <v>176</v>
      </c>
      <c r="F157" s="28">
        <v>480000</v>
      </c>
      <c r="G157" s="28">
        <v>0</v>
      </c>
      <c r="H157" s="28">
        <v>480000</v>
      </c>
      <c r="I157" s="28">
        <v>2035.05</v>
      </c>
      <c r="J157" s="17">
        <f t="shared" si="47"/>
        <v>4.2396874999999995E-3</v>
      </c>
      <c r="K157" s="28">
        <v>0</v>
      </c>
      <c r="L157" s="28">
        <v>0</v>
      </c>
      <c r="M157" s="28">
        <v>0</v>
      </c>
      <c r="N157" s="17">
        <f t="shared" si="35"/>
        <v>0</v>
      </c>
      <c r="O157" s="28">
        <v>2035.05</v>
      </c>
      <c r="P157" s="18">
        <f t="shared" si="36"/>
        <v>-477964.95</v>
      </c>
    </row>
    <row r="158" spans="1:16" x14ac:dyDescent="0.3">
      <c r="A158" s="26" t="s">
        <v>177</v>
      </c>
      <c r="B158" s="13" t="str">
        <f t="shared" si="48"/>
        <v>8</v>
      </c>
      <c r="C158" s="13" t="str">
        <f t="shared" si="49"/>
        <v>83</v>
      </c>
      <c r="D158" s="13" t="str">
        <f t="shared" si="50"/>
        <v>831</v>
      </c>
      <c r="E158" s="27" t="s">
        <v>178</v>
      </c>
      <c r="F158" s="28">
        <v>400000</v>
      </c>
      <c r="G158" s="28">
        <v>0</v>
      </c>
      <c r="H158" s="28">
        <v>400000</v>
      </c>
      <c r="I158" s="28">
        <v>24000.25</v>
      </c>
      <c r="J158" s="17">
        <f t="shared" si="47"/>
        <v>6.0000625000000002E-2</v>
      </c>
      <c r="K158" s="28">
        <v>24000.25</v>
      </c>
      <c r="L158" s="28">
        <v>0</v>
      </c>
      <c r="M158" s="28">
        <v>24000.25</v>
      </c>
      <c r="N158" s="17">
        <f t="shared" si="35"/>
        <v>1</v>
      </c>
      <c r="O158" s="28">
        <v>0</v>
      </c>
      <c r="P158" s="18">
        <f t="shared" si="36"/>
        <v>-375999.75</v>
      </c>
    </row>
    <row r="159" spans="1:16" x14ac:dyDescent="0.3">
      <c r="A159" s="26" t="s">
        <v>242</v>
      </c>
      <c r="B159" s="13" t="str">
        <f t="shared" si="48"/>
        <v>8</v>
      </c>
      <c r="C159" s="13" t="str">
        <f t="shared" si="49"/>
        <v>83</v>
      </c>
      <c r="D159" s="13" t="str">
        <f t="shared" si="50"/>
        <v>831</v>
      </c>
      <c r="E159" s="27" t="s">
        <v>243</v>
      </c>
      <c r="F159" s="28">
        <v>0</v>
      </c>
      <c r="G159" s="28">
        <v>0</v>
      </c>
      <c r="H159" s="28">
        <v>0</v>
      </c>
      <c r="I159" s="28">
        <v>0</v>
      </c>
      <c r="J159" s="17" t="str">
        <f t="shared" si="47"/>
        <v xml:space="preserve"> </v>
      </c>
      <c r="K159" s="28">
        <v>0</v>
      </c>
      <c r="L159" s="28">
        <v>0</v>
      </c>
      <c r="M159" s="28">
        <v>0</v>
      </c>
      <c r="N159" s="17" t="str">
        <f t="shared" si="35"/>
        <v xml:space="preserve"> </v>
      </c>
      <c r="O159" s="28">
        <v>0</v>
      </c>
      <c r="P159" s="18">
        <f t="shared" si="36"/>
        <v>0</v>
      </c>
    </row>
    <row r="160" spans="1:16" x14ac:dyDescent="0.3">
      <c r="A160" s="26" t="s">
        <v>247</v>
      </c>
      <c r="B160" s="13" t="str">
        <f t="shared" si="48"/>
        <v>8</v>
      </c>
      <c r="C160" s="13" t="str">
        <f t="shared" si="49"/>
        <v>83</v>
      </c>
      <c r="D160" s="13" t="str">
        <f t="shared" si="50"/>
        <v>831</v>
      </c>
      <c r="E160" s="27" t="s">
        <v>259</v>
      </c>
      <c r="F160" s="28">
        <v>0</v>
      </c>
      <c r="G160" s="28">
        <v>0</v>
      </c>
      <c r="H160" s="28">
        <v>0</v>
      </c>
      <c r="I160" s="28">
        <v>619131</v>
      </c>
      <c r="J160" s="17" t="str">
        <f t="shared" si="47"/>
        <v xml:space="preserve"> </v>
      </c>
      <c r="K160" s="28">
        <v>619131</v>
      </c>
      <c r="L160" s="28">
        <v>0</v>
      </c>
      <c r="M160" s="28">
        <v>619131</v>
      </c>
      <c r="N160" s="17">
        <f t="shared" si="35"/>
        <v>1</v>
      </c>
      <c r="O160" s="28">
        <v>0</v>
      </c>
      <c r="P160" s="18">
        <f t="shared" si="36"/>
        <v>619131</v>
      </c>
    </row>
    <row r="161" spans="1:16" x14ac:dyDescent="0.3">
      <c r="A161" s="26" t="s">
        <v>310</v>
      </c>
      <c r="B161" s="13" t="str">
        <f t="shared" si="48"/>
        <v>8</v>
      </c>
      <c r="C161" s="13" t="str">
        <f t="shared" si="49"/>
        <v>85</v>
      </c>
      <c r="D161" s="13" t="str">
        <f t="shared" si="50"/>
        <v>850</v>
      </c>
      <c r="E161" s="27" t="s">
        <v>311</v>
      </c>
      <c r="F161" s="28">
        <v>0</v>
      </c>
      <c r="G161" s="28">
        <v>0</v>
      </c>
      <c r="H161" s="28">
        <v>0</v>
      </c>
      <c r="I161" s="28">
        <v>500</v>
      </c>
      <c r="J161" s="17" t="str">
        <f t="shared" si="47"/>
        <v xml:space="preserve"> </v>
      </c>
      <c r="K161" s="28">
        <v>500</v>
      </c>
      <c r="L161" s="28">
        <v>0</v>
      </c>
      <c r="M161" s="28">
        <v>500</v>
      </c>
      <c r="N161" s="17">
        <f t="shared" si="35"/>
        <v>1</v>
      </c>
      <c r="O161" s="28">
        <v>0</v>
      </c>
      <c r="P161" s="18">
        <f t="shared" si="36"/>
        <v>500</v>
      </c>
    </row>
    <row r="162" spans="1:16" x14ac:dyDescent="0.3">
      <c r="A162" s="26" t="s">
        <v>312</v>
      </c>
      <c r="B162" s="13" t="str">
        <f t="shared" si="48"/>
        <v>8</v>
      </c>
      <c r="C162" s="13" t="str">
        <f t="shared" si="49"/>
        <v>87</v>
      </c>
      <c r="D162" s="13" t="str">
        <f t="shared" si="50"/>
        <v>870</v>
      </c>
      <c r="E162" s="27" t="s">
        <v>313</v>
      </c>
      <c r="F162" s="28">
        <v>0</v>
      </c>
      <c r="G162" s="28">
        <v>30088656.379999999</v>
      </c>
      <c r="H162" s="28">
        <v>30088656.379999999</v>
      </c>
      <c r="I162" s="28">
        <v>0</v>
      </c>
      <c r="J162" s="17">
        <f t="shared" si="47"/>
        <v>0</v>
      </c>
      <c r="K162" s="28">
        <v>0</v>
      </c>
      <c r="L162" s="28">
        <v>0</v>
      </c>
      <c r="M162" s="28">
        <v>0</v>
      </c>
      <c r="N162" s="17" t="str">
        <f t="shared" si="35"/>
        <v xml:space="preserve"> </v>
      </c>
      <c r="O162" s="28">
        <v>0</v>
      </c>
      <c r="P162" s="18">
        <f t="shared" si="36"/>
        <v>-30088656.379999999</v>
      </c>
    </row>
    <row r="163" spans="1:16" x14ac:dyDescent="0.3">
      <c r="A163" s="26" t="s">
        <v>314</v>
      </c>
      <c r="B163" s="13" t="str">
        <f t="shared" si="48"/>
        <v>8</v>
      </c>
      <c r="C163" s="13" t="str">
        <f t="shared" si="49"/>
        <v>87</v>
      </c>
      <c r="D163" s="13" t="str">
        <f t="shared" si="50"/>
        <v>870</v>
      </c>
      <c r="E163" s="27" t="s">
        <v>315</v>
      </c>
      <c r="F163" s="28">
        <v>0</v>
      </c>
      <c r="G163" s="28">
        <v>64661.05</v>
      </c>
      <c r="H163" s="28">
        <v>64661.05</v>
      </c>
      <c r="I163" s="28">
        <v>0</v>
      </c>
      <c r="J163" s="17">
        <f t="shared" si="47"/>
        <v>0</v>
      </c>
      <c r="K163" s="28">
        <v>0</v>
      </c>
      <c r="L163" s="28">
        <v>0</v>
      </c>
      <c r="M163" s="28">
        <v>0</v>
      </c>
      <c r="N163" s="17" t="str">
        <f t="shared" si="35"/>
        <v xml:space="preserve"> </v>
      </c>
      <c r="O163" s="28">
        <v>0</v>
      </c>
      <c r="P163" s="18">
        <f t="shared" si="36"/>
        <v>-64661.05</v>
      </c>
    </row>
    <row r="164" spans="1:16" x14ac:dyDescent="0.3">
      <c r="A164" s="26" t="s">
        <v>188</v>
      </c>
      <c r="B164" s="13" t="str">
        <f t="shared" si="48"/>
        <v>9</v>
      </c>
      <c r="C164" s="13" t="str">
        <f t="shared" si="49"/>
        <v>91</v>
      </c>
      <c r="D164" s="13" t="str">
        <f t="shared" si="50"/>
        <v>913</v>
      </c>
      <c r="E164" s="27" t="s">
        <v>189</v>
      </c>
      <c r="F164" s="28">
        <v>50000000</v>
      </c>
      <c r="G164" s="28">
        <v>0</v>
      </c>
      <c r="H164" s="28">
        <v>50000000</v>
      </c>
      <c r="I164" s="28">
        <v>0</v>
      </c>
      <c r="J164" s="17">
        <f t="shared" si="47"/>
        <v>0</v>
      </c>
      <c r="K164" s="28">
        <v>0</v>
      </c>
      <c r="L164" s="28">
        <v>0</v>
      </c>
      <c r="M164" s="28">
        <v>0</v>
      </c>
      <c r="N164" s="17" t="str">
        <f t="shared" si="35"/>
        <v xml:space="preserve"> </v>
      </c>
      <c r="O164" s="28">
        <v>0</v>
      </c>
      <c r="P164" s="18">
        <f t="shared" si="36"/>
        <v>-50000000</v>
      </c>
    </row>
    <row r="165" spans="1:16" s="16" customFormat="1" x14ac:dyDescent="0.3">
      <c r="A165" s="4"/>
      <c r="B165" s="4"/>
      <c r="C165" s="4"/>
      <c r="D165" s="4"/>
      <c r="E165" s="4" t="s">
        <v>185</v>
      </c>
      <c r="F165" s="19">
        <f>SUBTOTAL(9,F153:F164)</f>
        <v>51403000</v>
      </c>
      <c r="G165" s="19">
        <f>SUBTOTAL(9,G153:G164)</f>
        <v>30153317.43</v>
      </c>
      <c r="H165" s="19">
        <f>SUBTOTAL(9,H153:H164)</f>
        <v>81556317.430000007</v>
      </c>
      <c r="I165" s="19">
        <f>SUBTOTAL(9,I153:I164)</f>
        <v>651795.68999999994</v>
      </c>
      <c r="J165" s="20">
        <f t="shared" ref="J165" si="51">I165/H165</f>
        <v>7.9919705859627342E-3</v>
      </c>
      <c r="K165" s="19">
        <f>SUBTOTAL(9,K153:K164)</f>
        <v>649760.64</v>
      </c>
      <c r="L165" s="19">
        <f>SUBTOTAL(9,L153:L164)</f>
        <v>675408</v>
      </c>
      <c r="M165" s="19">
        <f>SUBTOTAL(9,M153:M164)</f>
        <v>649760.64</v>
      </c>
      <c r="N165" s="20">
        <f t="shared" ref="N165" si="52">M165/I165</f>
        <v>0.99687777929307886</v>
      </c>
      <c r="O165" s="19">
        <f>SUBTOTAL(9,O153:O164)</f>
        <v>2035.05</v>
      </c>
      <c r="P165" s="19">
        <f>SUBTOTAL(9,P153:P164)</f>
        <v>-80904521.739999995</v>
      </c>
    </row>
    <row r="167" spans="1:16" s="16" customFormat="1" x14ac:dyDescent="0.3">
      <c r="E167" s="16" t="s">
        <v>186</v>
      </c>
      <c r="F167" s="19">
        <f>F165+F151+F137</f>
        <v>311156950</v>
      </c>
      <c r="G167" s="19">
        <f>G165+G151+G137</f>
        <v>33970234.719999999</v>
      </c>
      <c r="H167" s="19">
        <f>H165+H151+H137</f>
        <v>345127184.72000003</v>
      </c>
      <c r="I167" s="19">
        <f>I165+I151+I137</f>
        <v>153851295.54000002</v>
      </c>
      <c r="J167" s="20">
        <f t="shared" ref="J167" si="53">I167/H167</f>
        <v>0.44578144623646154</v>
      </c>
      <c r="K167" s="19">
        <f>K165+K151+K137</f>
        <v>63396933.449999996</v>
      </c>
      <c r="L167" s="19">
        <f>L165+L151+L137</f>
        <v>2059014.73</v>
      </c>
      <c r="M167" s="19">
        <f>M165+M151+M137</f>
        <v>61337918.719999984</v>
      </c>
      <c r="N167" s="20">
        <f t="shared" ref="N167" si="54">M167/I167</f>
        <v>0.39868314728654752</v>
      </c>
      <c r="O167" s="19">
        <f>O165+O151+O137</f>
        <v>92513376.820000067</v>
      </c>
      <c r="P167" s="19">
        <f>P165+P151+P137</f>
        <v>-191314986.83999997</v>
      </c>
    </row>
    <row r="169" spans="1:16" x14ac:dyDescent="0.3">
      <c r="P169" s="18"/>
    </row>
  </sheetData>
  <autoFilter ref="A5:P164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37 N165 N167 N151 J167 J165 J151 J13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MAYO 2021</vt:lpstr>
      <vt:lpstr>'EJECUCIÓN INGRESOS MAYO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2021-06-02T09:30:22Z</dcterms:modified>
</cp:coreProperties>
</file>