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1 - ENERO\"/>
    </mc:Choice>
  </mc:AlternateContent>
  <xr:revisionPtr revIDLastSave="0" documentId="13_ncr:1_{4FF12EB9-3E3F-49E7-BB0F-9A8686611A96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ENERO 25" sheetId="1" r:id="rId1"/>
  </sheets>
  <definedNames>
    <definedName name="_xlnm._FilterDatabase" localSheetId="0" hidden="1">'EJECUCIÓN INGRESOS 31 ENERO 25'!$A$5:$P$147</definedName>
    <definedName name="_xlnm.Print_Titles" localSheetId="0">'EJECUCIÓN INGRESOS 31 ENERO 25'!$1:$5</definedName>
  </definedNames>
  <calcPr calcId="191029"/>
</workbook>
</file>

<file path=xl/calcChain.xml><?xml version="1.0" encoding="utf-8"?>
<calcChain xmlns="http://schemas.openxmlformats.org/spreadsheetml/2006/main">
  <c r="N143" i="1" l="1"/>
  <c r="N144" i="1"/>
  <c r="N145" i="1"/>
  <c r="N146" i="1"/>
  <c r="N147" i="1"/>
  <c r="J143" i="1"/>
  <c r="J144" i="1"/>
  <c r="J145" i="1"/>
  <c r="J146" i="1"/>
  <c r="J147" i="1"/>
  <c r="P132" i="1"/>
  <c r="P133" i="1"/>
  <c r="P134" i="1"/>
  <c r="P135" i="1"/>
  <c r="P136" i="1"/>
  <c r="P137" i="1"/>
  <c r="P138" i="1"/>
  <c r="P139" i="1"/>
  <c r="N132" i="1"/>
  <c r="N133" i="1"/>
  <c r="N134" i="1"/>
  <c r="N135" i="1"/>
  <c r="N136" i="1"/>
  <c r="N137" i="1"/>
  <c r="N138" i="1"/>
  <c r="N139" i="1"/>
  <c r="J132" i="1"/>
  <c r="J133" i="1"/>
  <c r="J134" i="1"/>
  <c r="J135" i="1"/>
  <c r="J136" i="1"/>
  <c r="J137" i="1"/>
  <c r="J138" i="1"/>
  <c r="J139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P119" i="1"/>
  <c r="P120" i="1"/>
  <c r="P121" i="1"/>
  <c r="P122" i="1"/>
  <c r="P123" i="1"/>
  <c r="P124" i="1"/>
  <c r="P125" i="1"/>
  <c r="P126" i="1"/>
  <c r="P127" i="1"/>
  <c r="P128" i="1"/>
  <c r="N131" i="1"/>
  <c r="N142" i="1"/>
  <c r="J120" i="1"/>
  <c r="J121" i="1"/>
  <c r="J122" i="1"/>
  <c r="J123" i="1"/>
  <c r="J124" i="1"/>
  <c r="J125" i="1"/>
  <c r="J126" i="1"/>
  <c r="J127" i="1"/>
  <c r="J128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F129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F140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F148" i="1"/>
  <c r="F150" i="1" l="1"/>
  <c r="J50" i="1" l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G148" i="1" l="1"/>
  <c r="H148" i="1"/>
  <c r="I148" i="1"/>
  <c r="K148" i="1" l="1"/>
  <c r="L148" i="1"/>
  <c r="M148" i="1"/>
  <c r="N148" i="1" s="1"/>
  <c r="P143" i="1" l="1"/>
  <c r="P144" i="1"/>
  <c r="P145" i="1"/>
  <c r="P146" i="1"/>
  <c r="P147" i="1"/>
  <c r="K140" i="1"/>
  <c r="L140" i="1"/>
  <c r="M140" i="1"/>
  <c r="P142" i="1" l="1"/>
  <c r="P131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J131" i="1" l="1"/>
  <c r="J6" i="1" l="1"/>
  <c r="O129" i="1" l="1"/>
  <c r="M129" i="1"/>
  <c r="M150" i="1" s="1"/>
  <c r="L129" i="1"/>
  <c r="L150" i="1" s="1"/>
  <c r="K129" i="1"/>
  <c r="K150" i="1" s="1"/>
  <c r="I129" i="1"/>
  <c r="H129" i="1"/>
  <c r="G129" i="1"/>
  <c r="N129" i="1" l="1"/>
  <c r="J129" i="1"/>
  <c r="N6" i="1" l="1"/>
  <c r="J142" i="1"/>
  <c r="O148" i="1"/>
  <c r="O140" i="1"/>
  <c r="G140" i="1"/>
  <c r="G150" i="1" s="1"/>
  <c r="H140" i="1"/>
  <c r="H150" i="1" s="1"/>
  <c r="I140" i="1"/>
  <c r="J140" i="1" s="1"/>
  <c r="I150" i="1" l="1"/>
  <c r="N140" i="1"/>
  <c r="O150" i="1"/>
  <c r="P148" i="1"/>
  <c r="P140" i="1"/>
  <c r="J148" i="1"/>
  <c r="P6" i="1"/>
  <c r="P129" i="1" s="1"/>
  <c r="J150" i="1" l="1"/>
  <c r="P150" i="1"/>
  <c r="N150" i="1"/>
</calcChain>
</file>

<file path=xl/sharedStrings.xml><?xml version="1.0" encoding="utf-8"?>
<sst xmlns="http://schemas.openxmlformats.org/spreadsheetml/2006/main" count="161" uniqueCount="160">
  <si>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</si>
  <si>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</si>
  <si>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</si>
  <si>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</si>
  <si>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</si>
  <si>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</si>
  <si>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</si>
  <si>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</si>
  <si>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</si>
  <si>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</si>
  <si>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</si>
  <si>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</si>
  <si>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</si>
  <si>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</si>
  <si>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</si>
  <si>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</si>
  <si>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</si>
  <si>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</si>
  <si>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</si>
  <si>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</si>
  <si>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</si>
  <si>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</si>
  <si>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</si>
  <si>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</si>
  <si>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</si>
  <si>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</si>
  <si>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</si>
  <si>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</si>
  <si>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</si>
  <si>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</si>
  <si>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</si>
  <si>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</si>
  <si>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</si>
  <si>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</si>
  <si>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</si>
  <si>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</si>
  <si>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</si>
  <si>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</si>
  <si>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</si>
  <si>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</si>
  <si>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</si>
  <si>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</si>
  <si>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</si>
  <si>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</si>
  <si>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</si>
  <si>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</si>
  <si>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</si>
  <si>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</si>
  <si>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</si>
  <si>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</si>
  <si>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</si>
  <si>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</si>
  <si>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</si>
  <si>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</si>
  <si>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</si>
  <si>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</si>
  <si>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</si>
  <si>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</si>
  <si>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</si>
  <si>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</si>
  <si>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</si>
  <si>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</si>
  <si>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</si>
  <si>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</si>
  <si>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</si>
  <si>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</si>
  <si>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</si>
  <si>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</si>
  <si>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</si>
  <si>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</si>
  <si>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</si>
  <si>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</si>
  <si>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</si>
  <si>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</si>
  <si>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</si>
  <si>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</si>
  <si>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</si>
  <si>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</si>
  <si>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</si>
  <si>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</si>
  <si>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</si>
  <si>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</si>
  <si>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</si>
  <si>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</si>
  <si>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</si>
  <si>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</si>
  <si>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</si>
  <si>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</si>
  <si>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</si>
  <si>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</si>
  <si>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</si>
  <si>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</si>
  <si>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</si>
  <si>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</si>
  <si>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</si>
  <si>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</si>
  <si>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</si>
  <si>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</si>
  <si>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</si>
  <si>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</si>
  <si>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</si>
  <si>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</si>
  <si>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</si>
  <si>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</si>
  <si>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</si>
  <si>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</si>
  <si>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AEROSOLDF.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</si>
  <si>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</si>
  <si>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</si>
  <si>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</si>
  <si>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</si>
  <si>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</si>
  <si>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</si>
  <si>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</si>
  <si>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</si>
  <si>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</si>
  <si>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Otras Transf. UE Fdos. MRR. Área de Movilidad. (MITMA)</t>
  </si>
  <si>
    <t>Transf. UE. Fds. MRR:  Área de Medio Ambiente. (JCYL)</t>
  </si>
  <si>
    <t>JCYL- Fondo de Cooperación Local inversiones ODS.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</si>
  <si>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</si>
  <si>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</si>
  <si>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</si>
  <si>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</si>
  <si>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</si>
  <si>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</si>
  <si>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MULTAS INFRACCION PREVENCION SANITARIA</t>
  </si>
  <si>
    <t>COMPENSACIÓN GASTOS DE NÓMINA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</si>
  <si>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</si>
  <si>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</si>
  <si>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</si>
  <si>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</si>
  <si>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JCYL: Promoción de la igualdad y contra la violencia de géne</t>
  </si>
  <si>
    <t>Proyecto PROSPECT + cambio climatico</t>
  </si>
  <si>
    <t>Proyecto HORIZON LEGOFIT</t>
  </si>
  <si>
    <t>Reintegros anticipos entidades del sector público municipal</t>
  </si>
  <si>
    <t>Servicio de recogida de basuras.</t>
  </si>
  <si>
    <t>Fdos. MRR Mº Transición Ecológica.- Actuac. Biodiversidad</t>
  </si>
  <si>
    <t>Tasa Restaurante Mercado del Val</t>
  </si>
  <si>
    <t>Reposición de aceras con asfalto fundido</t>
  </si>
  <si>
    <t>Venta de pilas</t>
  </si>
  <si>
    <t>Multas por infracción de ordenanza de taxi</t>
  </si>
  <si>
    <t>Multas por infracción de ordenanza de tenencia de animales</t>
  </si>
  <si>
    <t>Canon por aprovechamientos urbanísticos.</t>
  </si>
  <si>
    <t>Costas judiciales</t>
  </si>
  <si>
    <t>Ingresos por obras subsidiarias</t>
  </si>
  <si>
    <t>Transf.UE. Fdos. MRR: Área Mercados (Mº I., Comercio y T.)</t>
  </si>
  <si>
    <t>Subvención Fundación Biodiversidad: Escuela de jardinería</t>
  </si>
  <si>
    <t>Transf. Administración General de la Comunidad Autónoma</t>
  </si>
  <si>
    <t>ECYL: programa mixto Auxiliar de centro II</t>
  </si>
  <si>
    <t>ECYL: Programa Mixto F. y Empleo Jardines VI</t>
  </si>
  <si>
    <t>ECYL: programa mixto Pintura decorativa VII</t>
  </si>
  <si>
    <t>Aportación MIG</t>
  </si>
  <si>
    <t>Proyecto ADAPT CLIMA CENCYL</t>
  </si>
  <si>
    <t>Proyecto CIRCULAR ECOSYSTEMS</t>
  </si>
  <si>
    <t>Programa Horizonte Europa PROYECTO SPINE</t>
  </si>
  <si>
    <t>Proyecto URBANEW</t>
  </si>
  <si>
    <t>Canon recogida textil</t>
  </si>
  <si>
    <t>TRANSF.UE FDOS.MRR Mª  POLIT. TERR, ÁREA DE PLANIFICACIÓN</t>
  </si>
  <si>
    <t>Subvención JCYL Equipamiento laboratorio contenidos digitale</t>
  </si>
  <si>
    <t>F.C.L. Desafíos Demográficos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</si>
</sst>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45688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852490.92</v>
      </c>
      <c r="J6" s="11">
        <f>IF(H6=0," ",I6/H6)</f>
        <v>7.016776571272608E-2</v>
      </c>
      <c r="K6" s="38">
        <v>848132.76</v>
      </c>
      <c r="L6" s="38">
        <v>0</v>
      </c>
      <c r="M6" s="38">
        <v>848132.76</v>
      </c>
      <c r="N6" s="11">
        <f>IF(I6=0," ",M6/I6)</f>
        <v>0.99488773440542921</v>
      </c>
      <c r="O6" s="38">
        <v>4358.16</v>
      </c>
      <c r="P6" s="12">
        <f>I6-H6</f>
        <v>-11296833.08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0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48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-204.78</v>
      </c>
      <c r="J8" s="11">
        <f t="shared" si="3"/>
        <v>-2.8753583140442255E-6</v>
      </c>
      <c r="K8" s="38">
        <v>0</v>
      </c>
      <c r="L8" s="38">
        <v>204.78</v>
      </c>
      <c r="M8" s="38">
        <v>-204.78</v>
      </c>
      <c r="N8" s="11">
        <f t="shared" si="4"/>
        <v>1</v>
      </c>
      <c r="O8" s="38">
        <v>0</v>
      </c>
      <c r="P8" s="12">
        <f t="shared" si="5"/>
        <v>-71219154.780000001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0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 t="str">
        <f t="shared" si="4"/>
        <v xml:space="preserve"> </v>
      </c>
      <c r="O10" s="38">
        <v>0</v>
      </c>
      <c r="P10" s="12">
        <f t="shared" si="5"/>
        <v>0</v>
      </c>
    </row>
    <row r="11" spans="1:16" s="39" customFormat="1" x14ac:dyDescent="0.2">
      <c r="A11" s="35">
        <v>11500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-3528.77</v>
      </c>
      <c r="J11" s="11">
        <f t="shared" si="3"/>
        <v>-2.2054812500000001E-4</v>
      </c>
      <c r="K11" s="38">
        <v>0</v>
      </c>
      <c r="L11" s="38">
        <v>3528.77</v>
      </c>
      <c r="M11" s="38">
        <v>-3528.77</v>
      </c>
      <c r="N11" s="11">
        <f t="shared" si="4"/>
        <v>1</v>
      </c>
      <c r="O11" s="38">
        <v>0</v>
      </c>
      <c r="P11" s="12">
        <f t="shared" si="5"/>
        <v>-16003528.77</v>
      </c>
    </row>
    <row r="12" spans="1:16" s="39" customFormat="1" x14ac:dyDescent="0.2">
      <c r="A12" s="35">
        <v>11600</v>
      </c>
      <c r="B12" s="19" t="str">
        <f t="shared" si="0"/>
        <v>1</v>
      </c>
      <c r="C12" s="19" t="str">
        <f t="shared" si="1"/>
        <v>11</v>
      </c>
      <c r="D12" s="36" t="str">
        <f t="shared" si="2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-7629.71</v>
      </c>
      <c r="J12" s="11">
        <f t="shared" si="3"/>
        <v>-1.525942E-3</v>
      </c>
      <c r="K12" s="38">
        <v>0</v>
      </c>
      <c r="L12" s="38">
        <v>7629.71</v>
      </c>
      <c r="M12" s="38">
        <v>-7629.71</v>
      </c>
      <c r="N12" s="11">
        <f t="shared" si="4"/>
        <v>1</v>
      </c>
      <c r="O12" s="38">
        <v>0</v>
      </c>
      <c r="P12" s="12">
        <f t="shared" si="5"/>
        <v>-5007629.71</v>
      </c>
    </row>
    <row r="13" spans="1:16" s="39" customFormat="1" x14ac:dyDescent="0.2">
      <c r="A13" s="35">
        <v>13000</v>
      </c>
      <c r="B13" s="19" t="str">
        <f t="shared" si="0"/>
        <v>1</v>
      </c>
      <c r="C13" s="19" t="str">
        <f t="shared" si="1"/>
        <v>13</v>
      </c>
      <c r="D13" s="36" t="str">
        <f t="shared" si="2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-1020.15</v>
      </c>
      <c r="J13" s="11">
        <f t="shared" si="3"/>
        <v>-8.1989150090415916E-5</v>
      </c>
      <c r="K13" s="38">
        <v>0</v>
      </c>
      <c r="L13" s="38">
        <v>1020.15</v>
      </c>
      <c r="M13" s="38">
        <v>-1020.15</v>
      </c>
      <c r="N13" s="11">
        <f t="shared" si="4"/>
        <v>1</v>
      </c>
      <c r="O13" s="38">
        <v>0</v>
      </c>
      <c r="P13" s="12">
        <f t="shared" si="5"/>
        <v>-12443520.15</v>
      </c>
    </row>
    <row r="14" spans="1:16" s="39" customFormat="1" x14ac:dyDescent="0.2">
      <c r="A14" s="35">
        <v>21000</v>
      </c>
      <c r="B14" s="19" t="str">
        <f t="shared" si="0"/>
        <v>2</v>
      </c>
      <c r="C14" s="19" t="str">
        <f t="shared" si="1"/>
        <v>21</v>
      </c>
      <c r="D14" s="36" t="str">
        <f t="shared" si="2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548694.47</v>
      </c>
      <c r="J14" s="11">
        <f t="shared" si="3"/>
        <v>6.9972678881338929E-2</v>
      </c>
      <c r="K14" s="38">
        <v>536258.01</v>
      </c>
      <c r="L14" s="38">
        <v>0</v>
      </c>
      <c r="M14" s="38">
        <v>536258.01</v>
      </c>
      <c r="N14" s="11">
        <f t="shared" si="4"/>
        <v>0.97733445354388215</v>
      </c>
      <c r="O14" s="38">
        <v>12436.46</v>
      </c>
      <c r="P14" s="12">
        <f t="shared" si="5"/>
        <v>-7292858.5300000003</v>
      </c>
    </row>
    <row r="15" spans="1:16" s="39" customFormat="1" x14ac:dyDescent="0.2">
      <c r="A15" s="35">
        <v>22000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8681.07</v>
      </c>
      <c r="J15" s="11">
        <f t="shared" si="3"/>
        <v>6.9975334316736387E-2</v>
      </c>
      <c r="K15" s="38">
        <v>8641.56</v>
      </c>
      <c r="L15" s="38">
        <v>0</v>
      </c>
      <c r="M15" s="38">
        <v>8641.56</v>
      </c>
      <c r="N15" s="11">
        <f t="shared" si="4"/>
        <v>0.99544871772719257</v>
      </c>
      <c r="O15" s="38">
        <v>39.51</v>
      </c>
      <c r="P15" s="12">
        <f t="shared" si="5"/>
        <v>-115377.93</v>
      </c>
    </row>
    <row r="16" spans="1:16" s="39" customFormat="1" x14ac:dyDescent="0.2">
      <c r="A16" s="35">
        <v>22001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2605.61</v>
      </c>
      <c r="J16" s="11">
        <f t="shared" si="3"/>
        <v>6.9983079071766222E-2</v>
      </c>
      <c r="K16" s="38">
        <v>2605.61</v>
      </c>
      <c r="L16" s="38">
        <v>0</v>
      </c>
      <c r="M16" s="38">
        <v>2605.61</v>
      </c>
      <c r="N16" s="11">
        <f t="shared" si="4"/>
        <v>1</v>
      </c>
      <c r="O16" s="38">
        <v>0</v>
      </c>
      <c r="P16" s="12">
        <f t="shared" si="5"/>
        <v>-34626.39</v>
      </c>
    </row>
    <row r="17" spans="1:16" s="39" customFormat="1" x14ac:dyDescent="0.2">
      <c r="A17" s="35">
        <v>22003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47537.24</v>
      </c>
      <c r="J17" s="11">
        <f t="shared" si="3"/>
        <v>7.0167324984796692E-2</v>
      </c>
      <c r="K17" s="38">
        <v>47537.24</v>
      </c>
      <c r="L17" s="38">
        <v>0</v>
      </c>
      <c r="M17" s="38">
        <v>47537.24</v>
      </c>
      <c r="N17" s="11">
        <f t="shared" si="4"/>
        <v>1</v>
      </c>
      <c r="O17" s="38">
        <v>0</v>
      </c>
      <c r="P17" s="12">
        <f t="shared" si="5"/>
        <v>-629946.76</v>
      </c>
    </row>
    <row r="18" spans="1:16" s="39" customFormat="1" x14ac:dyDescent="0.2">
      <c r="A18" s="35">
        <v>22004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131263.76</v>
      </c>
      <c r="J18" s="11">
        <f t="shared" si="3"/>
        <v>6.9972520340545213E-2</v>
      </c>
      <c r="K18" s="38">
        <v>130996.64</v>
      </c>
      <c r="L18" s="38">
        <v>0</v>
      </c>
      <c r="M18" s="38">
        <v>130996.64</v>
      </c>
      <c r="N18" s="11">
        <f t="shared" si="4"/>
        <v>0.9979650133441248</v>
      </c>
      <c r="O18" s="38">
        <v>267.12</v>
      </c>
      <c r="P18" s="12">
        <f t="shared" si="5"/>
        <v>-1744669.24</v>
      </c>
    </row>
    <row r="19" spans="1:16" s="39" customFormat="1" x14ac:dyDescent="0.2">
      <c r="A19" s="35">
        <v>22006</v>
      </c>
      <c r="B19" s="19" t="str">
        <f t="shared" si="0"/>
        <v>2</v>
      </c>
      <c r="C19" s="19" t="str">
        <f t="shared" si="1"/>
        <v>22</v>
      </c>
      <c r="D19" s="36" t="str">
        <f t="shared" si="2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212.57</v>
      </c>
      <c r="J19" s="11">
        <f t="shared" si="3"/>
        <v>6.9901348240710287E-2</v>
      </c>
      <c r="K19" s="38">
        <v>212.57</v>
      </c>
      <c r="L19" s="38">
        <v>0</v>
      </c>
      <c r="M19" s="38">
        <v>212.57</v>
      </c>
      <c r="N19" s="11">
        <f t="shared" si="4"/>
        <v>1</v>
      </c>
      <c r="O19" s="38">
        <v>0</v>
      </c>
      <c r="P19" s="12">
        <f t="shared" si="5"/>
        <v>-2828.43</v>
      </c>
    </row>
    <row r="20" spans="1:16" s="39" customFormat="1" x14ac:dyDescent="0.2">
      <c r="A20" s="35">
        <v>29000</v>
      </c>
      <c r="B20" s="19" t="str">
        <f t="shared" si="0"/>
        <v>2</v>
      </c>
      <c r="C20" s="19" t="str">
        <f t="shared" si="1"/>
        <v>29</v>
      </c>
      <c r="D20" s="36" t="str">
        <f t="shared" si="2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-32795.64</v>
      </c>
      <c r="J20" s="11">
        <f t="shared" si="3"/>
        <v>-5.0454830769230772E-3</v>
      </c>
      <c r="K20" s="38">
        <v>0</v>
      </c>
      <c r="L20" s="38">
        <v>32795.64</v>
      </c>
      <c r="M20" s="38">
        <v>-32795.64</v>
      </c>
      <c r="N20" s="11">
        <f t="shared" si="4"/>
        <v>1</v>
      </c>
      <c r="O20" s="38">
        <v>0</v>
      </c>
      <c r="P20" s="12">
        <f t="shared" si="5"/>
        <v>-6532795.6399999997</v>
      </c>
    </row>
    <row r="21" spans="1:16" s="39" customFormat="1" x14ac:dyDescent="0.2">
      <c r="A21" s="35">
        <v>30200</v>
      </c>
      <c r="B21" s="19" t="str">
        <f t="shared" si="0"/>
        <v>3</v>
      </c>
      <c r="C21" s="19" t="str">
        <f t="shared" si="1"/>
        <v>30</v>
      </c>
      <c r="D21" s="36" t="str">
        <f t="shared" si="2"/>
        <v>302</v>
      </c>
      <c r="E21" s="37" t="s">
        <v>135</v>
      </c>
      <c r="F21" s="38">
        <v>17786390</v>
      </c>
      <c r="G21" s="38">
        <v>0</v>
      </c>
      <c r="H21" s="38">
        <v>17786390</v>
      </c>
      <c r="I21" s="38">
        <v>0</v>
      </c>
      <c r="J21" s="11">
        <f t="shared" si="3"/>
        <v>0</v>
      </c>
      <c r="K21" s="38">
        <v>0</v>
      </c>
      <c r="L21" s="38">
        <v>0</v>
      </c>
      <c r="M21" s="38">
        <v>0</v>
      </c>
      <c r="N21" s="11" t="str">
        <f t="shared" si="4"/>
        <v xml:space="preserve"> </v>
      </c>
      <c r="O21" s="38">
        <v>0</v>
      </c>
      <c r="P21" s="12">
        <f t="shared" si="5"/>
        <v>-17786390</v>
      </c>
    </row>
    <row r="22" spans="1:16" s="39" customFormat="1" x14ac:dyDescent="0.2">
      <c r="A22" s="35">
        <v>31900</v>
      </c>
      <c r="B22" s="19" t="str">
        <f t="shared" si="0"/>
        <v>3</v>
      </c>
      <c r="C22" s="19" t="str">
        <f t="shared" si="1"/>
        <v>31</v>
      </c>
      <c r="D22" s="36" t="str">
        <f t="shared" si="2"/>
        <v>319</v>
      </c>
      <c r="E22" s="37" t="s">
        <v>37</v>
      </c>
      <c r="F22" s="38">
        <v>65000</v>
      </c>
      <c r="G22" s="38">
        <v>0</v>
      </c>
      <c r="H22" s="38">
        <v>65000</v>
      </c>
      <c r="I22" s="38">
        <v>0</v>
      </c>
      <c r="J22" s="11">
        <f t="shared" si="3"/>
        <v>0</v>
      </c>
      <c r="K22" s="38">
        <v>0</v>
      </c>
      <c r="L22" s="38">
        <v>0</v>
      </c>
      <c r="M22" s="38">
        <v>0</v>
      </c>
      <c r="N22" s="11" t="str">
        <f t="shared" si="4"/>
        <v xml:space="preserve"> </v>
      </c>
      <c r="O22" s="38">
        <v>0</v>
      </c>
      <c r="P22" s="12">
        <f t="shared" si="5"/>
        <v>-65000</v>
      </c>
    </row>
    <row r="23" spans="1:16" s="39" customFormat="1" x14ac:dyDescent="0.2">
      <c r="A23" s="35">
        <v>32100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321</v>
      </c>
      <c r="E23" s="37" t="s">
        <v>38</v>
      </c>
      <c r="F23" s="38">
        <v>3100000</v>
      </c>
      <c r="G23" s="38">
        <v>0</v>
      </c>
      <c r="H23" s="38">
        <v>3100000</v>
      </c>
      <c r="I23" s="38">
        <v>-9363.27</v>
      </c>
      <c r="J23" s="11">
        <f t="shared" si="3"/>
        <v>-3.0204096774193549E-3</v>
      </c>
      <c r="K23" s="38">
        <v>0</v>
      </c>
      <c r="L23" s="38">
        <v>9363.27</v>
      </c>
      <c r="M23" s="38">
        <v>-9363.27</v>
      </c>
      <c r="N23" s="11">
        <f t="shared" si="4"/>
        <v>1</v>
      </c>
      <c r="O23" s="38">
        <v>0</v>
      </c>
      <c r="P23" s="12">
        <f t="shared" si="5"/>
        <v>-3109363.27</v>
      </c>
    </row>
    <row r="24" spans="1:16" s="39" customFormat="1" x14ac:dyDescent="0.2">
      <c r="A24" s="35">
        <v>32300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323</v>
      </c>
      <c r="E24" s="37" t="s">
        <v>39</v>
      </c>
      <c r="F24" s="38">
        <v>200000</v>
      </c>
      <c r="G24" s="38">
        <v>0</v>
      </c>
      <c r="H24" s="38">
        <v>200000</v>
      </c>
      <c r="I24" s="38">
        <v>-174.48</v>
      </c>
      <c r="J24" s="11">
        <f t="shared" si="3"/>
        <v>-8.7239999999999996E-4</v>
      </c>
      <c r="K24" s="38">
        <v>0</v>
      </c>
      <c r="L24" s="38">
        <v>174.48</v>
      </c>
      <c r="M24" s="38">
        <v>-174.48</v>
      </c>
      <c r="N24" s="11">
        <f t="shared" si="4"/>
        <v>1</v>
      </c>
      <c r="O24" s="38">
        <v>0</v>
      </c>
      <c r="P24" s="12">
        <f t="shared" si="5"/>
        <v>-200174.48</v>
      </c>
    </row>
    <row r="25" spans="1:16" s="39" customFormat="1" x14ac:dyDescent="0.2">
      <c r="A25" s="35">
        <v>32500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325</v>
      </c>
      <c r="E25" s="37" t="s">
        <v>40</v>
      </c>
      <c r="F25" s="38">
        <v>200000</v>
      </c>
      <c r="G25" s="38">
        <v>0</v>
      </c>
      <c r="H25" s="38">
        <v>200000</v>
      </c>
      <c r="I25" s="38">
        <v>0</v>
      </c>
      <c r="J25" s="11">
        <f t="shared" si="3"/>
        <v>0</v>
      </c>
      <c r="K25" s="38">
        <v>0</v>
      </c>
      <c r="L25" s="38">
        <v>0</v>
      </c>
      <c r="M25" s="38">
        <v>0</v>
      </c>
      <c r="N25" s="11" t="str">
        <f t="shared" si="4"/>
        <v xml:space="preserve"> </v>
      </c>
      <c r="O25" s="38">
        <v>0</v>
      </c>
      <c r="P25" s="12">
        <f t="shared" si="5"/>
        <v>-200000</v>
      </c>
    </row>
    <row r="26" spans="1:16" s="39" customFormat="1" x14ac:dyDescent="0.2">
      <c r="A26" s="35">
        <v>32600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326</v>
      </c>
      <c r="E26" s="37" t="s">
        <v>41</v>
      </c>
      <c r="F26" s="38">
        <v>350000</v>
      </c>
      <c r="G26" s="38">
        <v>0</v>
      </c>
      <c r="H26" s="38">
        <v>350000</v>
      </c>
      <c r="I26" s="38">
        <v>0</v>
      </c>
      <c r="J26" s="11">
        <f t="shared" si="3"/>
        <v>0</v>
      </c>
      <c r="K26" s="38">
        <v>0</v>
      </c>
      <c r="L26" s="38">
        <v>0</v>
      </c>
      <c r="M26" s="38">
        <v>0</v>
      </c>
      <c r="N26" s="11" t="str">
        <f t="shared" si="4"/>
        <v xml:space="preserve"> </v>
      </c>
      <c r="O26" s="38">
        <v>0</v>
      </c>
      <c r="P26" s="12">
        <f t="shared" si="5"/>
        <v>-350000</v>
      </c>
    </row>
    <row r="27" spans="1:16" s="39" customFormat="1" x14ac:dyDescent="0.2">
      <c r="A27" s="35">
        <v>32900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42</v>
      </c>
      <c r="F27" s="38">
        <v>12500</v>
      </c>
      <c r="G27" s="38">
        <v>0</v>
      </c>
      <c r="H27" s="38">
        <v>12500</v>
      </c>
      <c r="I27" s="38">
        <v>-4.41</v>
      </c>
      <c r="J27" s="11">
        <f t="shared" si="3"/>
        <v>-3.5280000000000001E-4</v>
      </c>
      <c r="K27" s="38">
        <v>0</v>
      </c>
      <c r="L27" s="38">
        <v>4.41</v>
      </c>
      <c r="M27" s="38">
        <v>-4.41</v>
      </c>
      <c r="N27" s="11">
        <f t="shared" si="4"/>
        <v>1</v>
      </c>
      <c r="O27" s="38">
        <v>0</v>
      </c>
      <c r="P27" s="12">
        <f t="shared" si="5"/>
        <v>-12504.41</v>
      </c>
    </row>
    <row r="28" spans="1:16" s="39" customFormat="1" x14ac:dyDescent="0.2">
      <c r="A28" s="35">
        <v>32901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43</v>
      </c>
      <c r="F28" s="38">
        <v>240000</v>
      </c>
      <c r="G28" s="38">
        <v>0</v>
      </c>
      <c r="H28" s="38">
        <v>240000</v>
      </c>
      <c r="I28" s="38">
        <v>0</v>
      </c>
      <c r="J28" s="11">
        <f t="shared" si="3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si="5"/>
        <v>-240000</v>
      </c>
    </row>
    <row r="29" spans="1:16" s="39" customFormat="1" x14ac:dyDescent="0.2">
      <c r="A29" s="35">
        <v>32902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44</v>
      </c>
      <c r="F29" s="38">
        <v>60000</v>
      </c>
      <c r="G29" s="38">
        <v>0</v>
      </c>
      <c r="H29" s="38">
        <v>60000</v>
      </c>
      <c r="I29" s="38">
        <v>0</v>
      </c>
      <c r="J29" s="11">
        <f t="shared" si="3"/>
        <v>0</v>
      </c>
      <c r="K29" s="38">
        <v>0</v>
      </c>
      <c r="L29" s="38">
        <v>0</v>
      </c>
      <c r="M29" s="38">
        <v>0</v>
      </c>
      <c r="N29" s="11" t="str">
        <f t="shared" si="4"/>
        <v xml:space="preserve"> </v>
      </c>
      <c r="O29" s="38">
        <v>0</v>
      </c>
      <c r="P29" s="12">
        <f t="shared" si="5"/>
        <v>-60000</v>
      </c>
    </row>
    <row r="30" spans="1:16" s="39" customFormat="1" x14ac:dyDescent="0.2">
      <c r="A30" s="35">
        <v>32903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45</v>
      </c>
      <c r="F30" s="38">
        <v>7000</v>
      </c>
      <c r="G30" s="38">
        <v>0</v>
      </c>
      <c r="H30" s="38">
        <v>7000</v>
      </c>
      <c r="I30" s="38">
        <v>0</v>
      </c>
      <c r="J30" s="11">
        <f t="shared" si="3"/>
        <v>0</v>
      </c>
      <c r="K30" s="38">
        <v>0</v>
      </c>
      <c r="L30" s="38">
        <v>0</v>
      </c>
      <c r="M30" s="38">
        <v>0</v>
      </c>
      <c r="N30" s="11" t="str">
        <f t="shared" si="4"/>
        <v xml:space="preserve"> </v>
      </c>
      <c r="O30" s="38">
        <v>0</v>
      </c>
      <c r="P30" s="12">
        <f t="shared" si="5"/>
        <v>-7000</v>
      </c>
    </row>
    <row r="31" spans="1:16" s="39" customFormat="1" x14ac:dyDescent="0.2">
      <c r="A31" s="35">
        <v>32904</v>
      </c>
      <c r="B31" s="19" t="str">
        <f t="shared" si="0"/>
        <v>3</v>
      </c>
      <c r="C31" s="19" t="str">
        <f t="shared" si="1"/>
        <v>32</v>
      </c>
      <c r="D31" s="36" t="str">
        <f t="shared" si="2"/>
        <v>329</v>
      </c>
      <c r="E31" s="37" t="s">
        <v>46</v>
      </c>
      <c r="F31" s="38">
        <v>20000</v>
      </c>
      <c r="G31" s="38">
        <v>0</v>
      </c>
      <c r="H31" s="38">
        <v>20000</v>
      </c>
      <c r="I31" s="38">
        <v>0</v>
      </c>
      <c r="J31" s="11">
        <f t="shared" si="3"/>
        <v>0</v>
      </c>
      <c r="K31" s="38">
        <v>0</v>
      </c>
      <c r="L31" s="38">
        <v>0</v>
      </c>
      <c r="M31" s="38">
        <v>0</v>
      </c>
      <c r="N31" s="11" t="str">
        <f t="shared" si="4"/>
        <v xml:space="preserve"> </v>
      </c>
      <c r="O31" s="38">
        <v>0</v>
      </c>
      <c r="P31" s="12">
        <f t="shared" si="5"/>
        <v>-20000</v>
      </c>
    </row>
    <row r="32" spans="1:16" s="39" customFormat="1" x14ac:dyDescent="0.2">
      <c r="A32" s="35">
        <v>33000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330</v>
      </c>
      <c r="E32" s="37" t="s">
        <v>47</v>
      </c>
      <c r="F32" s="38">
        <v>5250000</v>
      </c>
      <c r="G32" s="38">
        <v>0</v>
      </c>
      <c r="H32" s="38">
        <v>5250000</v>
      </c>
      <c r="I32" s="38">
        <v>0</v>
      </c>
      <c r="J32" s="11">
        <f t="shared" si="3"/>
        <v>0</v>
      </c>
      <c r="K32" s="38">
        <v>0</v>
      </c>
      <c r="L32" s="38">
        <v>0</v>
      </c>
      <c r="M32" s="38">
        <v>0</v>
      </c>
      <c r="N32" s="11" t="str">
        <f t="shared" si="4"/>
        <v xml:space="preserve"> </v>
      </c>
      <c r="O32" s="38">
        <v>0</v>
      </c>
      <c r="P32" s="12">
        <f t="shared" si="5"/>
        <v>-5250000</v>
      </c>
    </row>
    <row r="33" spans="1:16" s="39" customFormat="1" x14ac:dyDescent="0.2">
      <c r="A33" s="35">
        <v>33100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331</v>
      </c>
      <c r="E33" s="37" t="s">
        <v>48</v>
      </c>
      <c r="F33" s="38">
        <v>1775000</v>
      </c>
      <c r="G33" s="38">
        <v>0</v>
      </c>
      <c r="H33" s="38">
        <v>1775000</v>
      </c>
      <c r="I33" s="38">
        <v>-160.4</v>
      </c>
      <c r="J33" s="11">
        <f t="shared" si="3"/>
        <v>-9.0366197183098593E-5</v>
      </c>
      <c r="K33" s="38">
        <v>0</v>
      </c>
      <c r="L33" s="38">
        <v>160.4</v>
      </c>
      <c r="M33" s="38">
        <v>-160.4</v>
      </c>
      <c r="N33" s="11">
        <f t="shared" si="4"/>
        <v>1</v>
      </c>
      <c r="O33" s="38">
        <v>0</v>
      </c>
      <c r="P33" s="12">
        <f t="shared" si="5"/>
        <v>-1775160.4</v>
      </c>
    </row>
    <row r="34" spans="1:16" s="39" customFormat="1" x14ac:dyDescent="0.2">
      <c r="A34" s="35">
        <v>33400</v>
      </c>
      <c r="B34" s="19" t="str">
        <f t="shared" si="0"/>
        <v>3</v>
      </c>
      <c r="C34" s="19" t="str">
        <f t="shared" si="1"/>
        <v>33</v>
      </c>
      <c r="D34" s="36" t="str">
        <f t="shared" si="2"/>
        <v>334</v>
      </c>
      <c r="E34" s="37" t="s">
        <v>49</v>
      </c>
      <c r="F34" s="38">
        <v>50000</v>
      </c>
      <c r="G34" s="38">
        <v>0</v>
      </c>
      <c r="H34" s="38">
        <v>50000</v>
      </c>
      <c r="I34" s="38">
        <v>-144.61000000000001</v>
      </c>
      <c r="J34" s="11">
        <f t="shared" si="3"/>
        <v>-2.8922000000000002E-3</v>
      </c>
      <c r="K34" s="38">
        <v>0</v>
      </c>
      <c r="L34" s="38">
        <v>144.61000000000001</v>
      </c>
      <c r="M34" s="38">
        <v>-144.61000000000001</v>
      </c>
      <c r="N34" s="11">
        <f t="shared" si="4"/>
        <v>1</v>
      </c>
      <c r="O34" s="38">
        <v>0</v>
      </c>
      <c r="P34" s="12">
        <f t="shared" si="5"/>
        <v>-50144.61</v>
      </c>
    </row>
    <row r="35" spans="1:16" s="39" customFormat="1" x14ac:dyDescent="0.2">
      <c r="A35" s="35">
        <v>33501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50</v>
      </c>
      <c r="F35" s="38">
        <v>1115000</v>
      </c>
      <c r="G35" s="38">
        <v>0</v>
      </c>
      <c r="H35" s="38">
        <v>1115000</v>
      </c>
      <c r="I35" s="38">
        <v>0</v>
      </c>
      <c r="J35" s="11">
        <f t="shared" si="3"/>
        <v>0</v>
      </c>
      <c r="K35" s="38">
        <v>0</v>
      </c>
      <c r="L35" s="38">
        <v>0</v>
      </c>
      <c r="M35" s="38">
        <v>0</v>
      </c>
      <c r="N35" s="11" t="str">
        <f t="shared" si="4"/>
        <v xml:space="preserve"> </v>
      </c>
      <c r="O35" s="38">
        <v>0</v>
      </c>
      <c r="P35" s="12">
        <f t="shared" si="5"/>
        <v>-1115000</v>
      </c>
    </row>
    <row r="36" spans="1:16" s="39" customFormat="1" x14ac:dyDescent="0.2">
      <c r="A36" s="35">
        <v>33502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51</v>
      </c>
      <c r="F36" s="38">
        <v>40000</v>
      </c>
      <c r="G36" s="38">
        <v>0</v>
      </c>
      <c r="H36" s="38">
        <v>40000</v>
      </c>
      <c r="I36" s="38">
        <v>0</v>
      </c>
      <c r="J36" s="11">
        <f t="shared" si="3"/>
        <v>0</v>
      </c>
      <c r="K36" s="38">
        <v>0</v>
      </c>
      <c r="L36" s="38">
        <v>0</v>
      </c>
      <c r="M36" s="38">
        <v>0</v>
      </c>
      <c r="N36" s="11" t="str">
        <f t="shared" si="4"/>
        <v xml:space="preserve"> </v>
      </c>
      <c r="O36" s="38">
        <v>0</v>
      </c>
      <c r="P36" s="12">
        <f t="shared" si="5"/>
        <v>-40000</v>
      </c>
    </row>
    <row r="37" spans="1:16" s="39" customFormat="1" x14ac:dyDescent="0.2">
      <c r="A37" s="35">
        <v>33503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52</v>
      </c>
      <c r="F37" s="38">
        <v>400000</v>
      </c>
      <c r="G37" s="38">
        <v>0</v>
      </c>
      <c r="H37" s="38">
        <v>400000</v>
      </c>
      <c r="I37" s="38">
        <v>0</v>
      </c>
      <c r="J37" s="11">
        <f t="shared" si="3"/>
        <v>0</v>
      </c>
      <c r="K37" s="38">
        <v>0</v>
      </c>
      <c r="L37" s="38">
        <v>0</v>
      </c>
      <c r="M37" s="38">
        <v>0</v>
      </c>
      <c r="N37" s="11" t="str">
        <f t="shared" si="4"/>
        <v xml:space="preserve"> </v>
      </c>
      <c r="O37" s="38">
        <v>0</v>
      </c>
      <c r="P37" s="12">
        <f t="shared" si="5"/>
        <v>-400000</v>
      </c>
    </row>
    <row r="38" spans="1:16" s="39" customFormat="1" x14ac:dyDescent="0.2">
      <c r="A38" s="35">
        <v>33504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53</v>
      </c>
      <c r="F38" s="38">
        <v>6400000</v>
      </c>
      <c r="G38" s="38">
        <v>0</v>
      </c>
      <c r="H38" s="38">
        <v>6400000</v>
      </c>
      <c r="I38" s="38">
        <v>-538.73</v>
      </c>
      <c r="J38" s="11">
        <f t="shared" si="3"/>
        <v>-8.4176562500000004E-5</v>
      </c>
      <c r="K38" s="38">
        <v>0</v>
      </c>
      <c r="L38" s="38">
        <v>538.73</v>
      </c>
      <c r="M38" s="38">
        <v>-538.73</v>
      </c>
      <c r="N38" s="11">
        <f t="shared" si="4"/>
        <v>1</v>
      </c>
      <c r="O38" s="38">
        <v>0</v>
      </c>
      <c r="P38" s="12">
        <f t="shared" si="5"/>
        <v>-6400538.7300000004</v>
      </c>
    </row>
    <row r="39" spans="1:16" s="39" customFormat="1" x14ac:dyDescent="0.2">
      <c r="A39" s="35">
        <v>33505</v>
      </c>
      <c r="B39" s="19" t="str">
        <f t="shared" si="0"/>
        <v>3</v>
      </c>
      <c r="C39" s="19" t="str">
        <f t="shared" si="1"/>
        <v>33</v>
      </c>
      <c r="D39" s="36" t="str">
        <f t="shared" si="2"/>
        <v>335</v>
      </c>
      <c r="E39" s="37" t="s">
        <v>54</v>
      </c>
      <c r="F39" s="38">
        <v>700000</v>
      </c>
      <c r="G39" s="38">
        <v>0</v>
      </c>
      <c r="H39" s="38">
        <v>700000</v>
      </c>
      <c r="I39" s="38">
        <v>0</v>
      </c>
      <c r="J39" s="11">
        <f t="shared" si="3"/>
        <v>0</v>
      </c>
      <c r="K39" s="38">
        <v>0</v>
      </c>
      <c r="L39" s="38">
        <v>0</v>
      </c>
      <c r="M39" s="38">
        <v>0</v>
      </c>
      <c r="N39" s="11" t="str">
        <f t="shared" si="4"/>
        <v xml:space="preserve"> </v>
      </c>
      <c r="O39" s="38">
        <v>0</v>
      </c>
      <c r="P39" s="12">
        <f t="shared" si="5"/>
        <v>-700000</v>
      </c>
    </row>
    <row r="40" spans="1:16" s="39" customFormat="1" x14ac:dyDescent="0.2">
      <c r="A40" s="35">
        <v>33800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338</v>
      </c>
      <c r="E40" s="37" t="s">
        <v>55</v>
      </c>
      <c r="F40" s="38">
        <v>750000</v>
      </c>
      <c r="G40" s="38">
        <v>0</v>
      </c>
      <c r="H40" s="38">
        <v>750000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-750000</v>
      </c>
    </row>
    <row r="41" spans="1:16" s="39" customFormat="1" x14ac:dyDescent="0.2">
      <c r="A41" s="35">
        <v>33900</v>
      </c>
      <c r="B41" s="19" t="str">
        <f t="shared" si="0"/>
        <v>3</v>
      </c>
      <c r="C41" s="19" t="str">
        <f t="shared" si="1"/>
        <v>33</v>
      </c>
      <c r="D41" s="36" t="str">
        <f t="shared" si="2"/>
        <v>339</v>
      </c>
      <c r="E41" s="37" t="s">
        <v>137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56</v>
      </c>
      <c r="F42" s="38">
        <v>110000</v>
      </c>
      <c r="G42" s="38">
        <v>0</v>
      </c>
      <c r="H42" s="38">
        <v>110000</v>
      </c>
      <c r="I42" s="38">
        <v>-503</v>
      </c>
      <c r="J42" s="11">
        <f t="shared" si="3"/>
        <v>-4.5727272727272726E-3</v>
      </c>
      <c r="K42" s="38">
        <v>0</v>
      </c>
      <c r="L42" s="38">
        <v>503</v>
      </c>
      <c r="M42" s="38">
        <v>-503</v>
      </c>
      <c r="N42" s="11">
        <f t="shared" si="4"/>
        <v>1</v>
      </c>
      <c r="O42" s="38">
        <v>0</v>
      </c>
      <c r="P42" s="12">
        <f t="shared" si="5"/>
        <v>-110503</v>
      </c>
    </row>
    <row r="43" spans="1:16" s="39" customFormat="1" x14ac:dyDescent="0.2">
      <c r="A43" s="35">
        <v>34201</v>
      </c>
      <c r="B43" s="19" t="str">
        <f t="shared" si="0"/>
        <v>3</v>
      </c>
      <c r="C43" s="19" t="str">
        <f t="shared" si="1"/>
        <v>34</v>
      </c>
      <c r="D43" s="36" t="str">
        <f t="shared" si="2"/>
        <v>342</v>
      </c>
      <c r="E43" s="37" t="s">
        <v>57</v>
      </c>
      <c r="F43" s="38">
        <v>409970</v>
      </c>
      <c r="G43" s="38">
        <v>0</v>
      </c>
      <c r="H43" s="38">
        <v>409970</v>
      </c>
      <c r="I43" s="38">
        <v>0</v>
      </c>
      <c r="J43" s="11">
        <f t="shared" si="3"/>
        <v>0</v>
      </c>
      <c r="K43" s="38">
        <v>0</v>
      </c>
      <c r="L43" s="38">
        <v>0</v>
      </c>
      <c r="M43" s="38">
        <v>0</v>
      </c>
      <c r="N43" s="11" t="str">
        <f t="shared" si="4"/>
        <v xml:space="preserve"> </v>
      </c>
      <c r="O43" s="38">
        <v>0</v>
      </c>
      <c r="P43" s="12">
        <f t="shared" si="5"/>
        <v>-409970</v>
      </c>
    </row>
    <row r="44" spans="1:16" s="39" customFormat="1" x14ac:dyDescent="0.2">
      <c r="A44" s="35">
        <v>34400</v>
      </c>
      <c r="B44" s="19" t="str">
        <f t="shared" si="0"/>
        <v>3</v>
      </c>
      <c r="C44" s="19" t="str">
        <f t="shared" si="1"/>
        <v>34</v>
      </c>
      <c r="D44" s="36" t="str">
        <f t="shared" si="2"/>
        <v>344</v>
      </c>
      <c r="E44" s="37" t="s">
        <v>58</v>
      </c>
      <c r="F44" s="38">
        <v>10000</v>
      </c>
      <c r="G44" s="38">
        <v>0</v>
      </c>
      <c r="H44" s="38">
        <v>10000</v>
      </c>
      <c r="I44" s="38">
        <v>0</v>
      </c>
      <c r="J44" s="11">
        <f t="shared" si="3"/>
        <v>0</v>
      </c>
      <c r="K44" s="38">
        <v>0</v>
      </c>
      <c r="L44" s="38">
        <v>0</v>
      </c>
      <c r="M44" s="38">
        <v>0</v>
      </c>
      <c r="N44" s="11" t="str">
        <f t="shared" si="4"/>
        <v xml:space="preserve"> </v>
      </c>
      <c r="O44" s="38">
        <v>0</v>
      </c>
      <c r="P44" s="12">
        <f t="shared" si="5"/>
        <v>-10000</v>
      </c>
    </row>
    <row r="45" spans="1:16" s="39" customFormat="1" x14ac:dyDescent="0.2">
      <c r="A45" s="35">
        <v>34901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59</v>
      </c>
      <c r="F45" s="38">
        <v>27250</v>
      </c>
      <c r="G45" s="38">
        <v>0</v>
      </c>
      <c r="H45" s="38">
        <v>27250</v>
      </c>
      <c r="I45" s="38">
        <v>1866</v>
      </c>
      <c r="J45" s="11">
        <f t="shared" si="3"/>
        <v>6.8477064220183487E-2</v>
      </c>
      <c r="K45" s="38">
        <v>0</v>
      </c>
      <c r="L45" s="38">
        <v>0</v>
      </c>
      <c r="M45" s="38">
        <v>0</v>
      </c>
      <c r="N45" s="11">
        <f t="shared" si="4"/>
        <v>0</v>
      </c>
      <c r="O45" s="38">
        <v>1866</v>
      </c>
      <c r="P45" s="12">
        <f t="shared" si="5"/>
        <v>-25384</v>
      </c>
    </row>
    <row r="46" spans="1:16" s="39" customFormat="1" x14ac:dyDescent="0.2">
      <c r="A46" s="35">
        <v>34902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60</v>
      </c>
      <c r="F46" s="38">
        <v>25000</v>
      </c>
      <c r="G46" s="38">
        <v>0</v>
      </c>
      <c r="H46" s="38">
        <v>25000</v>
      </c>
      <c r="I46" s="38">
        <v>2245.91</v>
      </c>
      <c r="J46" s="11">
        <f t="shared" si="3"/>
        <v>8.9836399999999997E-2</v>
      </c>
      <c r="K46" s="38">
        <v>0</v>
      </c>
      <c r="L46" s="38">
        <v>0</v>
      </c>
      <c r="M46" s="38">
        <v>0</v>
      </c>
      <c r="N46" s="11">
        <f t="shared" si="4"/>
        <v>0</v>
      </c>
      <c r="O46" s="38">
        <v>2245.91</v>
      </c>
      <c r="P46" s="12">
        <f t="shared" si="5"/>
        <v>-22754.09</v>
      </c>
    </row>
    <row r="47" spans="1:16" s="39" customFormat="1" x14ac:dyDescent="0.2">
      <c r="A47" s="35">
        <v>34903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61</v>
      </c>
      <c r="F47" s="38">
        <v>20000</v>
      </c>
      <c r="G47" s="38">
        <v>0</v>
      </c>
      <c r="H47" s="38">
        <v>20000</v>
      </c>
      <c r="I47" s="38">
        <v>826.42</v>
      </c>
      <c r="J47" s="11">
        <f t="shared" si="3"/>
        <v>4.1320999999999997E-2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826.42</v>
      </c>
      <c r="P47" s="12">
        <f t="shared" si="5"/>
        <v>-19173.580000000002</v>
      </c>
    </row>
    <row r="48" spans="1:16" s="39" customFormat="1" x14ac:dyDescent="0.2">
      <c r="A48" s="35">
        <v>34906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138</v>
      </c>
      <c r="F48" s="38">
        <v>12000</v>
      </c>
      <c r="G48" s="38">
        <v>0</v>
      </c>
      <c r="H48" s="38">
        <v>12000</v>
      </c>
      <c r="I48" s="38">
        <v>0</v>
      </c>
      <c r="J48" s="11">
        <f t="shared" si="3"/>
        <v>0</v>
      </c>
      <c r="K48" s="38">
        <v>0</v>
      </c>
      <c r="L48" s="38">
        <v>0</v>
      </c>
      <c r="M48" s="38">
        <v>0</v>
      </c>
      <c r="N48" s="11" t="str">
        <f t="shared" si="4"/>
        <v xml:space="preserve"> </v>
      </c>
      <c r="O48" s="38">
        <v>0</v>
      </c>
      <c r="P48" s="12">
        <f t="shared" si="5"/>
        <v>-12000</v>
      </c>
    </row>
    <row r="49" spans="1:16" s="39" customFormat="1" x14ac:dyDescent="0.2">
      <c r="A49" s="35">
        <v>34907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62</v>
      </c>
      <c r="F49" s="38">
        <v>3745000</v>
      </c>
      <c r="G49" s="38">
        <v>0</v>
      </c>
      <c r="H49" s="38">
        <v>3745000</v>
      </c>
      <c r="I49" s="38">
        <v>268350.13</v>
      </c>
      <c r="J49" s="11">
        <f t="shared" si="3"/>
        <v>7.1655575433911878E-2</v>
      </c>
      <c r="K49" s="38">
        <v>0</v>
      </c>
      <c r="L49" s="38">
        <v>0</v>
      </c>
      <c r="M49" s="38">
        <v>0</v>
      </c>
      <c r="N49" s="11">
        <f t="shared" si="4"/>
        <v>0</v>
      </c>
      <c r="O49" s="38">
        <v>268350.13</v>
      </c>
      <c r="P49" s="12">
        <f t="shared" ref="P49:P112" si="6">I49-H49</f>
        <v>-3476649.87</v>
      </c>
    </row>
    <row r="50" spans="1:16" s="39" customFormat="1" x14ac:dyDescent="0.2">
      <c r="A50" s="35">
        <v>34908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63</v>
      </c>
      <c r="F50" s="38">
        <v>260589</v>
      </c>
      <c r="G50" s="38">
        <v>0</v>
      </c>
      <c r="H50" s="38">
        <v>260589</v>
      </c>
      <c r="I50" s="38">
        <v>22601.11</v>
      </c>
      <c r="J50" s="11">
        <f t="shared" si="3"/>
        <v>8.6730867381201823E-2</v>
      </c>
      <c r="K50" s="38">
        <v>0</v>
      </c>
      <c r="L50" s="38">
        <v>0</v>
      </c>
      <c r="M50" s="38">
        <v>0</v>
      </c>
      <c r="N50" s="11">
        <f t="shared" si="4"/>
        <v>0</v>
      </c>
      <c r="O50" s="38">
        <v>22601.11</v>
      </c>
      <c r="P50" s="12">
        <f t="shared" si="6"/>
        <v>-237987.89</v>
      </c>
    </row>
    <row r="51" spans="1:16" s="39" customFormat="1" x14ac:dyDescent="0.2">
      <c r="A51" s="35">
        <v>34909</v>
      </c>
      <c r="B51" s="19" t="str">
        <f t="shared" si="0"/>
        <v>3</v>
      </c>
      <c r="C51" s="19" t="str">
        <f t="shared" si="1"/>
        <v>34</v>
      </c>
      <c r="D51" s="36" t="str">
        <f t="shared" si="2"/>
        <v>349</v>
      </c>
      <c r="E51" s="37" t="s">
        <v>64</v>
      </c>
      <c r="F51" s="38">
        <v>168000</v>
      </c>
      <c r="G51" s="38">
        <v>0</v>
      </c>
      <c r="H51" s="38">
        <v>168000</v>
      </c>
      <c r="I51" s="38">
        <v>0</v>
      </c>
      <c r="J51" s="11">
        <f t="shared" si="3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6"/>
        <v>-168000</v>
      </c>
    </row>
    <row r="52" spans="1:16" s="39" customFormat="1" x14ac:dyDescent="0.2">
      <c r="A52" s="35">
        <v>35100</v>
      </c>
      <c r="B52" s="19" t="str">
        <f t="shared" si="0"/>
        <v>3</v>
      </c>
      <c r="C52" s="19" t="str">
        <f t="shared" si="1"/>
        <v>35</v>
      </c>
      <c r="D52" s="36" t="str">
        <f t="shared" si="2"/>
        <v>351</v>
      </c>
      <c r="E52" s="37" t="s">
        <v>65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3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6"/>
        <v>-1400000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66</v>
      </c>
      <c r="F53" s="38">
        <v>795050</v>
      </c>
      <c r="G53" s="38">
        <v>0</v>
      </c>
      <c r="H53" s="38">
        <v>795050</v>
      </c>
      <c r="I53" s="38">
        <v>177758.81</v>
      </c>
      <c r="J53" s="11">
        <f t="shared" si="3"/>
        <v>0.2235819256650525</v>
      </c>
      <c r="K53" s="38">
        <v>0</v>
      </c>
      <c r="L53" s="38">
        <v>0</v>
      </c>
      <c r="M53" s="38">
        <v>0</v>
      </c>
      <c r="N53" s="11">
        <f t="shared" si="4"/>
        <v>0</v>
      </c>
      <c r="O53" s="38">
        <v>177758.81</v>
      </c>
      <c r="P53" s="12">
        <f t="shared" si="6"/>
        <v>-617291.18999999994</v>
      </c>
    </row>
    <row r="54" spans="1:16" s="39" customFormat="1" x14ac:dyDescent="0.2">
      <c r="A54" s="35">
        <v>36002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67</v>
      </c>
      <c r="F54" s="38">
        <v>225485</v>
      </c>
      <c r="G54" s="38">
        <v>0</v>
      </c>
      <c r="H54" s="38">
        <v>225485</v>
      </c>
      <c r="I54" s="38">
        <v>19540.400000000001</v>
      </c>
      <c r="J54" s="11">
        <f t="shared" si="3"/>
        <v>8.665942302148702E-2</v>
      </c>
      <c r="K54" s="38">
        <v>0</v>
      </c>
      <c r="L54" s="38">
        <v>0</v>
      </c>
      <c r="M54" s="38">
        <v>0</v>
      </c>
      <c r="N54" s="11">
        <f t="shared" si="4"/>
        <v>0</v>
      </c>
      <c r="O54" s="38">
        <v>19540.400000000001</v>
      </c>
      <c r="P54" s="12">
        <f t="shared" si="6"/>
        <v>-205944.6</v>
      </c>
    </row>
    <row r="55" spans="1:16" s="39" customFormat="1" x14ac:dyDescent="0.2">
      <c r="A55" s="35">
        <v>36003</v>
      </c>
      <c r="B55" s="19" t="str">
        <f t="shared" si="7"/>
        <v>3</v>
      </c>
      <c r="C55" s="19" t="str">
        <f t="shared" si="8"/>
        <v>36</v>
      </c>
      <c r="D55" s="36" t="str">
        <f t="shared" si="9"/>
        <v>360</v>
      </c>
      <c r="E55" s="37" t="s">
        <v>68</v>
      </c>
      <c r="F55" s="38">
        <v>150000</v>
      </c>
      <c r="G55" s="38">
        <v>0</v>
      </c>
      <c r="H55" s="38">
        <v>150000</v>
      </c>
      <c r="I55" s="38">
        <v>18590</v>
      </c>
      <c r="J55" s="11">
        <f t="shared" si="3"/>
        <v>0.12393333333333334</v>
      </c>
      <c r="K55" s="38">
        <v>18590</v>
      </c>
      <c r="L55" s="38">
        <v>0</v>
      </c>
      <c r="M55" s="38">
        <v>18590</v>
      </c>
      <c r="N55" s="11">
        <f t="shared" si="4"/>
        <v>1</v>
      </c>
      <c r="O55" s="38">
        <v>0</v>
      </c>
      <c r="P55" s="12">
        <f t="shared" si="6"/>
        <v>-131410</v>
      </c>
    </row>
    <row r="56" spans="1:16" s="39" customFormat="1" x14ac:dyDescent="0.2">
      <c r="A56" s="35">
        <v>36005</v>
      </c>
      <c r="B56" s="19" t="str">
        <f t="shared" si="7"/>
        <v>3</v>
      </c>
      <c r="C56" s="19" t="str">
        <f t="shared" si="8"/>
        <v>36</v>
      </c>
      <c r="D56" s="36" t="str">
        <f t="shared" si="9"/>
        <v>360</v>
      </c>
      <c r="E56" s="37" t="s">
        <v>69</v>
      </c>
      <c r="F56" s="38">
        <v>170000</v>
      </c>
      <c r="G56" s="38">
        <v>0</v>
      </c>
      <c r="H56" s="38">
        <v>170000</v>
      </c>
      <c r="I56" s="38">
        <v>9714.58</v>
      </c>
      <c r="J56" s="11">
        <f t="shared" si="3"/>
        <v>5.7144588235294121E-2</v>
      </c>
      <c r="K56" s="38">
        <v>0</v>
      </c>
      <c r="L56" s="38">
        <v>0</v>
      </c>
      <c r="M56" s="38">
        <v>0</v>
      </c>
      <c r="N56" s="11">
        <f t="shared" si="4"/>
        <v>0</v>
      </c>
      <c r="O56" s="38">
        <v>9714.58</v>
      </c>
      <c r="P56" s="12">
        <f t="shared" si="6"/>
        <v>-160285.42000000001</v>
      </c>
    </row>
    <row r="57" spans="1:16" s="39" customFormat="1" x14ac:dyDescent="0.2">
      <c r="A57" s="35">
        <v>36006</v>
      </c>
      <c r="B57" s="19" t="str">
        <f t="shared" ref="B57:B66" si="10">LEFT(A57,1)</f>
        <v>3</v>
      </c>
      <c r="C57" s="19" t="str">
        <f t="shared" ref="C57:C66" si="11">LEFT(A57,2)</f>
        <v>36</v>
      </c>
      <c r="D57" s="36" t="str">
        <f t="shared" si="9"/>
        <v>360</v>
      </c>
      <c r="E57" s="37" t="s">
        <v>70</v>
      </c>
      <c r="F57" s="38">
        <v>167150</v>
      </c>
      <c r="G57" s="38">
        <v>0</v>
      </c>
      <c r="H57" s="38">
        <v>167150</v>
      </c>
      <c r="I57" s="38">
        <v>0</v>
      </c>
      <c r="J57" s="11">
        <f t="shared" si="3"/>
        <v>0</v>
      </c>
      <c r="K57" s="38">
        <v>0</v>
      </c>
      <c r="L57" s="38">
        <v>0</v>
      </c>
      <c r="M57" s="38">
        <v>0</v>
      </c>
      <c r="N57" s="11" t="str">
        <f t="shared" si="4"/>
        <v xml:space="preserve"> </v>
      </c>
      <c r="O57" s="38">
        <v>0</v>
      </c>
      <c r="P57" s="12">
        <f t="shared" si="6"/>
        <v>-167150</v>
      </c>
    </row>
    <row r="58" spans="1:16" s="39" customFormat="1" x14ac:dyDescent="0.2">
      <c r="A58" s="35">
        <v>36007</v>
      </c>
      <c r="B58" s="19" t="str">
        <f t="shared" si="10"/>
        <v>3</v>
      </c>
      <c r="C58" s="19" t="str">
        <f t="shared" si="11"/>
        <v>36</v>
      </c>
      <c r="D58" s="36" t="str">
        <f t="shared" si="9"/>
        <v>360</v>
      </c>
      <c r="E58" s="37" t="s">
        <v>139</v>
      </c>
      <c r="F58" s="38">
        <v>3300</v>
      </c>
      <c r="G58" s="38">
        <v>0</v>
      </c>
      <c r="H58" s="38">
        <v>3300</v>
      </c>
      <c r="I58" s="38">
        <v>0</v>
      </c>
      <c r="J58" s="11">
        <f t="shared" si="3"/>
        <v>0</v>
      </c>
      <c r="K58" s="38">
        <v>0</v>
      </c>
      <c r="L58" s="38">
        <v>0</v>
      </c>
      <c r="M58" s="38">
        <v>0</v>
      </c>
      <c r="N58" s="11" t="str">
        <f t="shared" si="4"/>
        <v xml:space="preserve"> </v>
      </c>
      <c r="O58" s="38">
        <v>0</v>
      </c>
      <c r="P58" s="12">
        <f t="shared" si="6"/>
        <v>-3300</v>
      </c>
    </row>
    <row r="59" spans="1:16" s="39" customFormat="1" x14ac:dyDescent="0.2">
      <c r="A59" s="35">
        <v>38900</v>
      </c>
      <c r="B59" s="19" t="str">
        <f t="shared" si="10"/>
        <v>3</v>
      </c>
      <c r="C59" s="19" t="str">
        <f t="shared" si="11"/>
        <v>38</v>
      </c>
      <c r="D59" s="36" t="str">
        <f t="shared" si="9"/>
        <v>389</v>
      </c>
      <c r="E59" s="37" t="s">
        <v>71</v>
      </c>
      <c r="F59" s="38">
        <v>350000</v>
      </c>
      <c r="G59" s="38">
        <v>0</v>
      </c>
      <c r="H59" s="38">
        <v>350000</v>
      </c>
      <c r="I59" s="38">
        <v>11634.74</v>
      </c>
      <c r="J59" s="11">
        <f t="shared" si="3"/>
        <v>3.3242114285714282E-2</v>
      </c>
      <c r="K59" s="38">
        <v>11634.74</v>
      </c>
      <c r="L59" s="38">
        <v>0</v>
      </c>
      <c r="M59" s="38">
        <v>11634.74</v>
      </c>
      <c r="N59" s="11">
        <f t="shared" si="4"/>
        <v>1</v>
      </c>
      <c r="O59" s="38">
        <v>0</v>
      </c>
      <c r="P59" s="12">
        <f t="shared" si="6"/>
        <v>-338365.26</v>
      </c>
    </row>
    <row r="60" spans="1:16" s="39" customFormat="1" x14ac:dyDescent="0.2">
      <c r="A60" s="35">
        <v>39101</v>
      </c>
      <c r="B60" s="19" t="str">
        <f t="shared" si="10"/>
        <v>3</v>
      </c>
      <c r="C60" s="19" t="str">
        <f t="shared" si="11"/>
        <v>39</v>
      </c>
      <c r="D60" s="36" t="str">
        <f t="shared" si="9"/>
        <v>391</v>
      </c>
      <c r="E60" s="37" t="s">
        <v>72</v>
      </c>
      <c r="F60" s="38">
        <v>150000</v>
      </c>
      <c r="G60" s="38">
        <v>0</v>
      </c>
      <c r="H60" s="38">
        <v>150000</v>
      </c>
      <c r="I60" s="38">
        <v>0</v>
      </c>
      <c r="J60" s="11">
        <f t="shared" si="3"/>
        <v>0</v>
      </c>
      <c r="K60" s="38">
        <v>0</v>
      </c>
      <c r="L60" s="38">
        <v>0</v>
      </c>
      <c r="M60" s="38">
        <v>0</v>
      </c>
      <c r="N60" s="11" t="str">
        <f t="shared" si="4"/>
        <v xml:space="preserve"> </v>
      </c>
      <c r="O60" s="38">
        <v>0</v>
      </c>
      <c r="P60" s="12">
        <f t="shared" si="6"/>
        <v>-150000</v>
      </c>
    </row>
    <row r="61" spans="1:16" s="39" customFormat="1" x14ac:dyDescent="0.2">
      <c r="A61" s="35">
        <v>39102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73</v>
      </c>
      <c r="F61" s="38">
        <v>50000</v>
      </c>
      <c r="G61" s="38">
        <v>0</v>
      </c>
      <c r="H61" s="38">
        <v>50000</v>
      </c>
      <c r="I61" s="38">
        <v>0</v>
      </c>
      <c r="J61" s="11">
        <f t="shared" si="3"/>
        <v>0</v>
      </c>
      <c r="K61" s="38">
        <v>0</v>
      </c>
      <c r="L61" s="38">
        <v>0</v>
      </c>
      <c r="M61" s="38">
        <v>0</v>
      </c>
      <c r="N61" s="11" t="str">
        <f t="shared" si="4"/>
        <v xml:space="preserve"> </v>
      </c>
      <c r="O61" s="38">
        <v>0</v>
      </c>
      <c r="P61" s="12">
        <f t="shared" si="6"/>
        <v>-50000</v>
      </c>
    </row>
    <row r="62" spans="1:16" s="39" customFormat="1" x14ac:dyDescent="0.2">
      <c r="A62" s="35">
        <v>39103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74</v>
      </c>
      <c r="F62" s="38">
        <v>200000</v>
      </c>
      <c r="G62" s="38">
        <v>0</v>
      </c>
      <c r="H62" s="38">
        <v>200000</v>
      </c>
      <c r="I62" s="38">
        <v>0</v>
      </c>
      <c r="J62" s="11">
        <f t="shared" si="3"/>
        <v>0</v>
      </c>
      <c r="K62" s="38">
        <v>0</v>
      </c>
      <c r="L62" s="38">
        <v>0</v>
      </c>
      <c r="M62" s="38">
        <v>0</v>
      </c>
      <c r="N62" s="11" t="str">
        <f t="shared" si="4"/>
        <v xml:space="preserve"> </v>
      </c>
      <c r="O62" s="38">
        <v>0</v>
      </c>
      <c r="P62" s="12">
        <f t="shared" si="6"/>
        <v>-200000</v>
      </c>
    </row>
    <row r="63" spans="1:16" s="39" customFormat="1" x14ac:dyDescent="0.2">
      <c r="A63" s="35">
        <v>39104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391</v>
      </c>
      <c r="E63" s="37" t="s">
        <v>140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6"/>
        <v>-1300</v>
      </c>
    </row>
    <row r="64" spans="1:16" s="39" customFormat="1" x14ac:dyDescent="0.2">
      <c r="A64" s="35">
        <v>39105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391</v>
      </c>
      <c r="E64" s="37" t="s">
        <v>75</v>
      </c>
      <c r="F64" s="38">
        <v>130000</v>
      </c>
      <c r="G64" s="38">
        <v>0</v>
      </c>
      <c r="H64" s="38">
        <v>130000</v>
      </c>
      <c r="I64" s="38">
        <v>0</v>
      </c>
      <c r="J64" s="11">
        <f t="shared" si="3"/>
        <v>0</v>
      </c>
      <c r="K64" s="38">
        <v>0</v>
      </c>
      <c r="L64" s="38">
        <v>0</v>
      </c>
      <c r="M64" s="38">
        <v>0</v>
      </c>
      <c r="N64" s="11" t="str">
        <f t="shared" si="4"/>
        <v xml:space="preserve"> </v>
      </c>
      <c r="O64" s="38">
        <v>0</v>
      </c>
      <c r="P64" s="12">
        <f t="shared" si="6"/>
        <v>-130000</v>
      </c>
    </row>
    <row r="65" spans="1:16" s="39" customFormat="1" x14ac:dyDescent="0.2">
      <c r="A65" s="35">
        <v>39106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391</v>
      </c>
      <c r="E65" s="37" t="s">
        <v>125</v>
      </c>
      <c r="F65" s="38">
        <v>0</v>
      </c>
      <c r="G65" s="38">
        <v>0</v>
      </c>
      <c r="H65" s="38">
        <v>0</v>
      </c>
      <c r="I65" s="38">
        <v>-100.4</v>
      </c>
      <c r="J65" s="11" t="str">
        <f t="shared" si="3"/>
        <v xml:space="preserve"> </v>
      </c>
      <c r="K65" s="38">
        <v>0</v>
      </c>
      <c r="L65" s="38">
        <v>100.4</v>
      </c>
      <c r="M65" s="38">
        <v>-100.4</v>
      </c>
      <c r="N65" s="11">
        <f t="shared" si="4"/>
        <v>1</v>
      </c>
      <c r="O65" s="38">
        <v>0</v>
      </c>
      <c r="P65" s="12">
        <f t="shared" si="6"/>
        <v>-100.4</v>
      </c>
    </row>
    <row r="66" spans="1:16" s="39" customFormat="1" x14ac:dyDescent="0.2">
      <c r="A66" s="35">
        <v>39107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391</v>
      </c>
      <c r="E66" s="37" t="s">
        <v>141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6"/>
        <v>-10600</v>
      </c>
    </row>
    <row r="67" spans="1:16" s="39" customFormat="1" x14ac:dyDescent="0.2">
      <c r="A67" s="35">
        <v>39110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391</v>
      </c>
      <c r="E67" s="37" t="s">
        <v>76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6"/>
        <v>-220000</v>
      </c>
    </row>
    <row r="68" spans="1:16" s="39" customFormat="1" x14ac:dyDescent="0.2">
      <c r="A68" s="35">
        <v>39120</v>
      </c>
      <c r="B68" s="19" t="str">
        <f t="shared" ref="B68:B119" si="14">LEFT(A68,1)</f>
        <v>3</v>
      </c>
      <c r="C68" s="19" t="str">
        <f t="shared" ref="C68:C119" si="15">LEFT(A68,2)</f>
        <v>39</v>
      </c>
      <c r="D68" s="36" t="str">
        <f t="shared" si="9"/>
        <v>391</v>
      </c>
      <c r="E68" s="37" t="s">
        <v>77</v>
      </c>
      <c r="F68" s="38">
        <v>6100000</v>
      </c>
      <c r="G68" s="38">
        <v>0</v>
      </c>
      <c r="H68" s="38">
        <v>6100000</v>
      </c>
      <c r="I68" s="38">
        <v>-1041.47</v>
      </c>
      <c r="J68" s="11">
        <f t="shared" si="3"/>
        <v>-1.7073278688524592E-4</v>
      </c>
      <c r="K68" s="38">
        <v>0</v>
      </c>
      <c r="L68" s="38">
        <v>1041.47</v>
      </c>
      <c r="M68" s="38">
        <v>-1041.47</v>
      </c>
      <c r="N68" s="11">
        <f t="shared" si="4"/>
        <v>1</v>
      </c>
      <c r="O68" s="38">
        <v>0</v>
      </c>
      <c r="P68" s="12">
        <f t="shared" si="6"/>
        <v>-6101041.4699999997</v>
      </c>
    </row>
    <row r="69" spans="1:16" s="39" customFormat="1" x14ac:dyDescent="0.2">
      <c r="A69" s="35">
        <v>39200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392</v>
      </c>
      <c r="E69" s="37" t="s">
        <v>78</v>
      </c>
      <c r="F69" s="38">
        <v>25000</v>
      </c>
      <c r="G69" s="38">
        <v>0</v>
      </c>
      <c r="H69" s="38">
        <v>25000</v>
      </c>
      <c r="I69" s="38">
        <v>0</v>
      </c>
      <c r="J69" s="11">
        <f t="shared" si="3"/>
        <v>0</v>
      </c>
      <c r="K69" s="38">
        <v>0</v>
      </c>
      <c r="L69" s="38">
        <v>0</v>
      </c>
      <c r="M69" s="38">
        <v>0</v>
      </c>
      <c r="N69" s="11" t="str">
        <f t="shared" si="4"/>
        <v xml:space="preserve"> </v>
      </c>
      <c r="O69" s="38">
        <v>0</v>
      </c>
      <c r="P69" s="12">
        <f t="shared" si="6"/>
        <v>-25000</v>
      </c>
    </row>
    <row r="70" spans="1:16" s="39" customFormat="1" x14ac:dyDescent="0.2">
      <c r="A70" s="35">
        <v>39210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392</v>
      </c>
      <c r="E70" s="37" t="s">
        <v>79</v>
      </c>
      <c r="F70" s="38">
        <v>160000</v>
      </c>
      <c r="G70" s="38">
        <v>0</v>
      </c>
      <c r="H70" s="38">
        <v>160000</v>
      </c>
      <c r="I70" s="38">
        <v>-4.5</v>
      </c>
      <c r="J70" s="11">
        <f t="shared" si="3"/>
        <v>-2.8124999999999999E-5</v>
      </c>
      <c r="K70" s="38">
        <v>0</v>
      </c>
      <c r="L70" s="38">
        <v>4.5</v>
      </c>
      <c r="M70" s="38">
        <v>-4.5</v>
      </c>
      <c r="N70" s="11">
        <f t="shared" si="4"/>
        <v>1</v>
      </c>
      <c r="O70" s="38">
        <v>0</v>
      </c>
      <c r="P70" s="12">
        <f t="shared" si="6"/>
        <v>-160004.5</v>
      </c>
    </row>
    <row r="71" spans="1:16" s="39" customFormat="1" x14ac:dyDescent="0.2">
      <c r="A71" s="35">
        <v>39211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392</v>
      </c>
      <c r="E71" s="37" t="s">
        <v>80</v>
      </c>
      <c r="F71" s="38">
        <v>930000</v>
      </c>
      <c r="G71" s="38">
        <v>0</v>
      </c>
      <c r="H71" s="38">
        <v>930000</v>
      </c>
      <c r="I71" s="38">
        <v>-310.3</v>
      </c>
      <c r="J71" s="11">
        <f t="shared" ref="J71:J128" si="16">IF(H71=0," ",I71/H71)</f>
        <v>-3.3365591397849464E-4</v>
      </c>
      <c r="K71" s="38">
        <v>0</v>
      </c>
      <c r="L71" s="38">
        <v>310.3</v>
      </c>
      <c r="M71" s="38">
        <v>-310.3</v>
      </c>
      <c r="N71" s="11">
        <f t="shared" ref="N71:N128" si="17">IF(I71=0," ",M71/I71)</f>
        <v>1</v>
      </c>
      <c r="O71" s="38">
        <v>0</v>
      </c>
      <c r="P71" s="12">
        <f t="shared" si="6"/>
        <v>-930310.3</v>
      </c>
    </row>
    <row r="72" spans="1:16" s="39" customFormat="1" x14ac:dyDescent="0.2">
      <c r="A72" s="35">
        <v>39300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393</v>
      </c>
      <c r="E72" s="37" t="s">
        <v>81</v>
      </c>
      <c r="F72" s="38">
        <v>420000</v>
      </c>
      <c r="G72" s="38">
        <v>0</v>
      </c>
      <c r="H72" s="38">
        <v>420000</v>
      </c>
      <c r="I72" s="38">
        <v>-78.739999999999995</v>
      </c>
      <c r="J72" s="11">
        <f t="shared" si="16"/>
        <v>-1.8747619047619046E-4</v>
      </c>
      <c r="K72" s="38">
        <v>0</v>
      </c>
      <c r="L72" s="38">
        <v>78.739999999999995</v>
      </c>
      <c r="M72" s="38">
        <v>-78.739999999999995</v>
      </c>
      <c r="N72" s="11">
        <f t="shared" si="17"/>
        <v>1</v>
      </c>
      <c r="O72" s="38">
        <v>0</v>
      </c>
      <c r="P72" s="12">
        <f t="shared" si="6"/>
        <v>-420078.74</v>
      </c>
    </row>
    <row r="73" spans="1:16" s="39" customFormat="1" x14ac:dyDescent="0.2">
      <c r="A73" s="35">
        <v>39610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396</v>
      </c>
      <c r="E73" s="37" t="s">
        <v>82</v>
      </c>
      <c r="F73" s="38">
        <v>1550000</v>
      </c>
      <c r="G73" s="38">
        <v>0</v>
      </c>
      <c r="H73" s="38">
        <v>1550000</v>
      </c>
      <c r="I73" s="38">
        <v>0</v>
      </c>
      <c r="J73" s="11">
        <f t="shared" si="16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6"/>
        <v>-1550000</v>
      </c>
    </row>
    <row r="74" spans="1:16" s="39" customFormat="1" x14ac:dyDescent="0.2">
      <c r="A74" s="35">
        <v>39700</v>
      </c>
      <c r="B74" s="19" t="str">
        <f t="shared" si="18"/>
        <v>3</v>
      </c>
      <c r="C74" s="19" t="str">
        <f t="shared" si="19"/>
        <v>39</v>
      </c>
      <c r="D74" s="36" t="str">
        <f t="shared" si="9"/>
        <v>397</v>
      </c>
      <c r="E74" s="37" t="s">
        <v>142</v>
      </c>
      <c r="F74" s="38">
        <v>0</v>
      </c>
      <c r="G74" s="38">
        <v>0</v>
      </c>
      <c r="H74" s="38">
        <v>0</v>
      </c>
      <c r="I74" s="38">
        <v>0</v>
      </c>
      <c r="J74" s="11" t="str">
        <f t="shared" si="16"/>
        <v xml:space="preserve"> </v>
      </c>
      <c r="K74" s="38">
        <v>0</v>
      </c>
      <c r="L74" s="38">
        <v>0</v>
      </c>
      <c r="M74" s="38">
        <v>0</v>
      </c>
      <c r="N74" s="11" t="str">
        <f t="shared" si="17"/>
        <v xml:space="preserve"> </v>
      </c>
      <c r="O74" s="38">
        <v>0</v>
      </c>
      <c r="P74" s="12">
        <f t="shared" si="6"/>
        <v>0</v>
      </c>
    </row>
    <row r="75" spans="1:16" s="39" customFormat="1" x14ac:dyDescent="0.2">
      <c r="A75" s="35">
        <v>39901</v>
      </c>
      <c r="B75" s="19" t="str">
        <f t="shared" si="18"/>
        <v>3</v>
      </c>
      <c r="C75" s="19" t="str">
        <f t="shared" si="19"/>
        <v>39</v>
      </c>
      <c r="D75" s="36" t="str">
        <f t="shared" si="9"/>
        <v>399</v>
      </c>
      <c r="E75" s="37" t="s">
        <v>143</v>
      </c>
      <c r="F75" s="38">
        <v>10000</v>
      </c>
      <c r="G75" s="38">
        <v>0</v>
      </c>
      <c r="H75" s="38">
        <v>10000</v>
      </c>
      <c r="I75" s="38">
        <v>0</v>
      </c>
      <c r="J75" s="11">
        <f t="shared" si="16"/>
        <v>0</v>
      </c>
      <c r="K75" s="38">
        <v>0</v>
      </c>
      <c r="L75" s="38">
        <v>0</v>
      </c>
      <c r="M75" s="38">
        <v>0</v>
      </c>
      <c r="N75" s="11" t="str">
        <f t="shared" si="17"/>
        <v xml:space="preserve"> </v>
      </c>
      <c r="O75" s="38">
        <v>0</v>
      </c>
      <c r="P75" s="12">
        <f t="shared" si="6"/>
        <v>-10000</v>
      </c>
    </row>
    <row r="76" spans="1:16" s="39" customFormat="1" x14ac:dyDescent="0.2">
      <c r="A76" s="35">
        <v>39902</v>
      </c>
      <c r="B76" s="19" t="str">
        <f t="shared" si="18"/>
        <v>3</v>
      </c>
      <c r="C76" s="19" t="str">
        <f t="shared" si="19"/>
        <v>39</v>
      </c>
      <c r="D76" s="36" t="str">
        <f t="shared" si="9"/>
        <v>399</v>
      </c>
      <c r="E76" s="37" t="s">
        <v>144</v>
      </c>
      <c r="F76" s="38">
        <v>420000</v>
      </c>
      <c r="G76" s="38">
        <v>0</v>
      </c>
      <c r="H76" s="38">
        <v>420000</v>
      </c>
      <c r="I76" s="38">
        <v>0</v>
      </c>
      <c r="J76" s="11">
        <f t="shared" si="16"/>
        <v>0</v>
      </c>
      <c r="K76" s="38">
        <v>0</v>
      </c>
      <c r="L76" s="38">
        <v>0</v>
      </c>
      <c r="M76" s="38">
        <v>0</v>
      </c>
      <c r="N76" s="11" t="str">
        <f t="shared" si="17"/>
        <v xml:space="preserve"> </v>
      </c>
      <c r="O76" s="38">
        <v>0</v>
      </c>
      <c r="P76" s="12">
        <f t="shared" si="6"/>
        <v>-420000</v>
      </c>
    </row>
    <row r="77" spans="1:16" s="39" customFormat="1" x14ac:dyDescent="0.2">
      <c r="A77" s="35">
        <v>39903</v>
      </c>
      <c r="B77" s="19" t="str">
        <f t="shared" si="18"/>
        <v>3</v>
      </c>
      <c r="C77" s="19" t="str">
        <f t="shared" si="19"/>
        <v>39</v>
      </c>
      <c r="D77" s="36" t="str">
        <f t="shared" si="9"/>
        <v>399</v>
      </c>
      <c r="E77" s="37" t="s">
        <v>83</v>
      </c>
      <c r="F77" s="38">
        <v>200000</v>
      </c>
      <c r="G77" s="38">
        <v>0</v>
      </c>
      <c r="H77" s="38">
        <v>200000</v>
      </c>
      <c r="I77" s="38">
        <v>0</v>
      </c>
      <c r="J77" s="11">
        <f t="shared" si="16"/>
        <v>0</v>
      </c>
      <c r="K77" s="38">
        <v>0</v>
      </c>
      <c r="L77" s="38">
        <v>0</v>
      </c>
      <c r="M77" s="38">
        <v>0</v>
      </c>
      <c r="N77" s="11" t="str">
        <f t="shared" si="17"/>
        <v xml:space="preserve"> </v>
      </c>
      <c r="O77" s="38">
        <v>0</v>
      </c>
      <c r="P77" s="12">
        <f t="shared" si="6"/>
        <v>-200000</v>
      </c>
    </row>
    <row r="78" spans="1:16" s="39" customFormat="1" x14ac:dyDescent="0.2">
      <c r="A78" s="35">
        <v>39904</v>
      </c>
      <c r="B78" s="19" t="str">
        <f t="shared" si="18"/>
        <v>3</v>
      </c>
      <c r="C78" s="19" t="str">
        <f t="shared" si="19"/>
        <v>39</v>
      </c>
      <c r="D78" s="36" t="str">
        <f t="shared" si="9"/>
        <v>399</v>
      </c>
      <c r="E78" s="37" t="s">
        <v>84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16"/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6"/>
        <v>-10000</v>
      </c>
    </row>
    <row r="79" spans="1:16" s="39" customFormat="1" x14ac:dyDescent="0.2">
      <c r="A79" s="35">
        <v>39906</v>
      </c>
      <c r="B79" s="19" t="str">
        <f t="shared" si="18"/>
        <v>3</v>
      </c>
      <c r="C79" s="19" t="str">
        <f t="shared" si="19"/>
        <v>39</v>
      </c>
      <c r="D79" s="36" t="str">
        <f t="shared" si="9"/>
        <v>399</v>
      </c>
      <c r="E79" s="37" t="s">
        <v>126</v>
      </c>
      <c r="F79" s="38">
        <v>0</v>
      </c>
      <c r="G79" s="38">
        <v>0</v>
      </c>
      <c r="H79" s="38">
        <v>0</v>
      </c>
      <c r="I79" s="38">
        <v>0</v>
      </c>
      <c r="J79" s="11" t="str">
        <f t="shared" si="16"/>
        <v xml:space="preserve"> </v>
      </c>
      <c r="K79" s="38">
        <v>0</v>
      </c>
      <c r="L79" s="38">
        <v>0</v>
      </c>
      <c r="M79" s="38">
        <v>0</v>
      </c>
      <c r="N79" s="11" t="str">
        <f t="shared" si="17"/>
        <v xml:space="preserve"> </v>
      </c>
      <c r="O79" s="38">
        <v>0</v>
      </c>
      <c r="P79" s="12">
        <f t="shared" si="6"/>
        <v>0</v>
      </c>
    </row>
    <row r="80" spans="1:16" s="39" customFormat="1" x14ac:dyDescent="0.2">
      <c r="A80" s="35">
        <v>39907</v>
      </c>
      <c r="B80" s="19" t="str">
        <f t="shared" si="14"/>
        <v>3</v>
      </c>
      <c r="C80" s="19" t="str">
        <f t="shared" si="15"/>
        <v>39</v>
      </c>
      <c r="D80" s="36" t="str">
        <f t="shared" si="9"/>
        <v>399</v>
      </c>
      <c r="E80" s="37" t="s">
        <v>85</v>
      </c>
      <c r="F80" s="38">
        <v>16000</v>
      </c>
      <c r="G80" s="38">
        <v>0</v>
      </c>
      <c r="H80" s="38">
        <v>16000</v>
      </c>
      <c r="I80" s="38">
        <v>1320.7</v>
      </c>
      <c r="J80" s="11">
        <f t="shared" si="16"/>
        <v>8.2543749999999999E-2</v>
      </c>
      <c r="K80" s="38">
        <v>0</v>
      </c>
      <c r="L80" s="38">
        <v>0</v>
      </c>
      <c r="M80" s="38">
        <v>0</v>
      </c>
      <c r="N80" s="11">
        <f t="shared" si="17"/>
        <v>0</v>
      </c>
      <c r="O80" s="38">
        <v>1320.7</v>
      </c>
      <c r="P80" s="12">
        <f t="shared" si="6"/>
        <v>-14679.3</v>
      </c>
    </row>
    <row r="81" spans="1:16" s="39" customFormat="1" x14ac:dyDescent="0.2">
      <c r="A81" s="35">
        <v>39910</v>
      </c>
      <c r="B81" s="19" t="str">
        <f t="shared" si="14"/>
        <v>3</v>
      </c>
      <c r="C81" s="19" t="str">
        <f t="shared" si="15"/>
        <v>39</v>
      </c>
      <c r="D81" s="36" t="str">
        <f t="shared" si="9"/>
        <v>399</v>
      </c>
      <c r="E81" s="37" t="s">
        <v>86</v>
      </c>
      <c r="F81" s="38">
        <v>0</v>
      </c>
      <c r="G81" s="38">
        <v>0</v>
      </c>
      <c r="H81" s="38">
        <v>0</v>
      </c>
      <c r="I81" s="38">
        <v>0</v>
      </c>
      <c r="J81" s="11" t="str">
        <f t="shared" si="16"/>
        <v xml:space="preserve"> 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6"/>
        <v>0</v>
      </c>
    </row>
    <row r="82" spans="1:16" s="39" customFormat="1" x14ac:dyDescent="0.2">
      <c r="A82" s="35">
        <v>42005</v>
      </c>
      <c r="B82" s="19" t="str">
        <f t="shared" si="14"/>
        <v>4</v>
      </c>
      <c r="C82" s="19" t="str">
        <f t="shared" si="15"/>
        <v>42</v>
      </c>
      <c r="D82" s="36" t="str">
        <f t="shared" si="9"/>
        <v>420</v>
      </c>
      <c r="E82" s="37" t="s">
        <v>145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16"/>
        <v xml:space="preserve"> </v>
      </c>
      <c r="K82" s="38">
        <v>0</v>
      </c>
      <c r="L82" s="38">
        <v>0</v>
      </c>
      <c r="M82" s="38">
        <v>0</v>
      </c>
      <c r="N82" s="11" t="str">
        <f t="shared" si="17"/>
        <v xml:space="preserve"> </v>
      </c>
      <c r="O82" s="38">
        <v>0</v>
      </c>
      <c r="P82" s="12">
        <f t="shared" si="6"/>
        <v>0</v>
      </c>
    </row>
    <row r="83" spans="1:16" s="39" customFormat="1" x14ac:dyDescent="0.2">
      <c r="A83" s="35">
        <v>42010</v>
      </c>
      <c r="B83" s="19" t="str">
        <f t="shared" si="14"/>
        <v>4</v>
      </c>
      <c r="C83" s="19" t="str">
        <f t="shared" si="15"/>
        <v>42</v>
      </c>
      <c r="D83" s="36" t="str">
        <f t="shared" si="9"/>
        <v>420</v>
      </c>
      <c r="E83" s="37" t="s">
        <v>87</v>
      </c>
      <c r="F83" s="38">
        <v>102905420</v>
      </c>
      <c r="G83" s="38">
        <v>0</v>
      </c>
      <c r="H83" s="38">
        <v>102905420</v>
      </c>
      <c r="I83" s="38">
        <v>7220642.25</v>
      </c>
      <c r="J83" s="11">
        <f t="shared" si="16"/>
        <v>7.0167754526437962E-2</v>
      </c>
      <c r="K83" s="38">
        <v>7139391.6600000001</v>
      </c>
      <c r="L83" s="38">
        <v>0</v>
      </c>
      <c r="M83" s="38">
        <v>7139391.6600000001</v>
      </c>
      <c r="N83" s="11">
        <f t="shared" si="17"/>
        <v>0.98874745664071639</v>
      </c>
      <c r="O83" s="38">
        <v>81250.59</v>
      </c>
      <c r="P83" s="12">
        <f t="shared" si="6"/>
        <v>-95684777.75</v>
      </c>
    </row>
    <row r="84" spans="1:16" s="39" customFormat="1" x14ac:dyDescent="0.2">
      <c r="A84" s="35">
        <v>42020</v>
      </c>
      <c r="B84" s="19" t="str">
        <f t="shared" si="14"/>
        <v>4</v>
      </c>
      <c r="C84" s="19" t="str">
        <f t="shared" si="15"/>
        <v>42</v>
      </c>
      <c r="D84" s="36" t="str">
        <f t="shared" si="9"/>
        <v>420</v>
      </c>
      <c r="E84" s="37" t="s">
        <v>127</v>
      </c>
      <c r="F84" s="38">
        <v>6668800</v>
      </c>
      <c r="G84" s="38">
        <v>0</v>
      </c>
      <c r="H84" s="38">
        <v>6668800</v>
      </c>
      <c r="I84" s="38">
        <v>0</v>
      </c>
      <c r="J84" s="11">
        <f t="shared" si="16"/>
        <v>0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6"/>
        <v>-6668800</v>
      </c>
    </row>
    <row r="85" spans="1:16" s="39" customFormat="1" x14ac:dyDescent="0.2">
      <c r="A85" s="35">
        <v>42090</v>
      </c>
      <c r="B85" s="19" t="str">
        <f t="shared" si="14"/>
        <v>4</v>
      </c>
      <c r="C85" s="19" t="str">
        <f t="shared" si="15"/>
        <v>42</v>
      </c>
      <c r="D85" s="36" t="str">
        <f t="shared" si="9"/>
        <v>420</v>
      </c>
      <c r="E85" s="37" t="s">
        <v>88</v>
      </c>
      <c r="F85" s="38">
        <v>1500000</v>
      </c>
      <c r="G85" s="38">
        <v>0</v>
      </c>
      <c r="H85" s="38">
        <v>1500000</v>
      </c>
      <c r="I85" s="38">
        <v>0</v>
      </c>
      <c r="J85" s="11">
        <f t="shared" si="16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6"/>
        <v>-1500000</v>
      </c>
    </row>
    <row r="86" spans="1:16" s="39" customFormat="1" x14ac:dyDescent="0.2">
      <c r="A86" s="35">
        <v>42091</v>
      </c>
      <c r="B86" s="19" t="str">
        <f t="shared" si="14"/>
        <v>4</v>
      </c>
      <c r="C86" s="19" t="str">
        <f t="shared" si="15"/>
        <v>42</v>
      </c>
      <c r="D86" s="36" t="str">
        <f t="shared" si="9"/>
        <v>420</v>
      </c>
      <c r="E86" s="37" t="s">
        <v>128</v>
      </c>
      <c r="F86" s="38">
        <v>70000</v>
      </c>
      <c r="G86" s="38">
        <v>0</v>
      </c>
      <c r="H86" s="38">
        <v>70000</v>
      </c>
      <c r="I86" s="38">
        <v>0</v>
      </c>
      <c r="J86" s="11">
        <f t="shared" si="16"/>
        <v>0</v>
      </c>
      <c r="K86" s="38">
        <v>0</v>
      </c>
      <c r="L86" s="38">
        <v>0</v>
      </c>
      <c r="M86" s="38">
        <v>0</v>
      </c>
      <c r="N86" s="11" t="str">
        <f t="shared" si="17"/>
        <v xml:space="preserve"> </v>
      </c>
      <c r="O86" s="38">
        <v>0</v>
      </c>
      <c r="P86" s="12">
        <f t="shared" si="6"/>
        <v>-70000</v>
      </c>
    </row>
    <row r="87" spans="1:16" s="39" customFormat="1" x14ac:dyDescent="0.2">
      <c r="A87" s="35">
        <v>42092</v>
      </c>
      <c r="B87" s="19" t="str">
        <f t="shared" si="14"/>
        <v>4</v>
      </c>
      <c r="C87" s="19" t="str">
        <f t="shared" si="15"/>
        <v>42</v>
      </c>
      <c r="D87" s="36" t="str">
        <f t="shared" si="9"/>
        <v>420</v>
      </c>
      <c r="E87" s="37" t="s">
        <v>129</v>
      </c>
      <c r="F87" s="38">
        <v>125000</v>
      </c>
      <c r="G87" s="38">
        <v>0</v>
      </c>
      <c r="H87" s="38">
        <v>125000</v>
      </c>
      <c r="I87" s="38">
        <v>0</v>
      </c>
      <c r="J87" s="11">
        <f t="shared" si="16"/>
        <v>0</v>
      </c>
      <c r="K87" s="38">
        <v>0</v>
      </c>
      <c r="L87" s="38">
        <v>0</v>
      </c>
      <c r="M87" s="38">
        <v>0</v>
      </c>
      <c r="N87" s="11" t="str">
        <f t="shared" si="17"/>
        <v xml:space="preserve"> </v>
      </c>
      <c r="O87" s="38">
        <v>0</v>
      </c>
      <c r="P87" s="12">
        <f t="shared" si="6"/>
        <v>-125000</v>
      </c>
    </row>
    <row r="88" spans="1:16" s="39" customFormat="1" x14ac:dyDescent="0.2">
      <c r="A88" s="35">
        <v>42093</v>
      </c>
      <c r="B88" s="19" t="str">
        <f t="shared" si="14"/>
        <v>4</v>
      </c>
      <c r="C88" s="19" t="str">
        <f t="shared" si="15"/>
        <v>42</v>
      </c>
      <c r="D88" s="36" t="str">
        <f t="shared" si="9"/>
        <v>420</v>
      </c>
      <c r="E88" s="37" t="s">
        <v>130</v>
      </c>
      <c r="F88" s="38">
        <v>40000</v>
      </c>
      <c r="G88" s="38">
        <v>0</v>
      </c>
      <c r="H88" s="38">
        <v>40000</v>
      </c>
      <c r="I88" s="38">
        <v>0</v>
      </c>
      <c r="J88" s="11">
        <f t="shared" si="16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6"/>
        <v>-40000</v>
      </c>
    </row>
    <row r="89" spans="1:16" s="39" customFormat="1" x14ac:dyDescent="0.2">
      <c r="A89" s="35">
        <v>42097</v>
      </c>
      <c r="B89" s="19" t="str">
        <f t="shared" si="14"/>
        <v>4</v>
      </c>
      <c r="C89" s="19" t="str">
        <f t="shared" si="15"/>
        <v>42</v>
      </c>
      <c r="D89" s="36" t="str">
        <f t="shared" si="9"/>
        <v>420</v>
      </c>
      <c r="E89" s="37" t="s">
        <v>146</v>
      </c>
      <c r="F89" s="38">
        <v>555256</v>
      </c>
      <c r="G89" s="38">
        <v>0</v>
      </c>
      <c r="H89" s="38">
        <v>555256</v>
      </c>
      <c r="I89" s="38">
        <v>0</v>
      </c>
      <c r="J89" s="11">
        <f t="shared" si="16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6"/>
        <v>-555256</v>
      </c>
    </row>
    <row r="90" spans="1:16" s="39" customFormat="1" x14ac:dyDescent="0.2">
      <c r="A90" s="35">
        <v>45001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147</v>
      </c>
      <c r="F90" s="38">
        <v>597883</v>
      </c>
      <c r="G90" s="38">
        <v>0</v>
      </c>
      <c r="H90" s="38">
        <v>597883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-597883</v>
      </c>
    </row>
    <row r="91" spans="1:16" s="39" customFormat="1" x14ac:dyDescent="0.2">
      <c r="A91" s="35">
        <v>45002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89</v>
      </c>
      <c r="F91" s="38">
        <v>10508800</v>
      </c>
      <c r="G91" s="38">
        <v>0</v>
      </c>
      <c r="H91" s="38">
        <v>10508800</v>
      </c>
      <c r="I91" s="38">
        <v>0</v>
      </c>
      <c r="J91" s="11">
        <f t="shared" si="16"/>
        <v>0</v>
      </c>
      <c r="K91" s="38">
        <v>0</v>
      </c>
      <c r="L91" s="38">
        <v>0</v>
      </c>
      <c r="M91" s="38">
        <v>0</v>
      </c>
      <c r="N91" s="11" t="str">
        <f t="shared" si="17"/>
        <v xml:space="preserve"> </v>
      </c>
      <c r="O91" s="38">
        <v>0</v>
      </c>
      <c r="P91" s="12">
        <f t="shared" si="6"/>
        <v>-10508800</v>
      </c>
    </row>
    <row r="92" spans="1:16" s="39" customFormat="1" x14ac:dyDescent="0.2">
      <c r="A92" s="35">
        <v>45004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90</v>
      </c>
      <c r="F92" s="38">
        <v>3308000</v>
      </c>
      <c r="G92" s="38">
        <v>0</v>
      </c>
      <c r="H92" s="38">
        <v>3308000</v>
      </c>
      <c r="I92" s="38">
        <v>0</v>
      </c>
      <c r="J92" s="11">
        <f t="shared" si="16"/>
        <v>0</v>
      </c>
      <c r="K92" s="38">
        <v>0</v>
      </c>
      <c r="L92" s="38">
        <v>0</v>
      </c>
      <c r="M92" s="38">
        <v>0</v>
      </c>
      <c r="N92" s="11" t="str">
        <f t="shared" si="17"/>
        <v xml:space="preserve"> </v>
      </c>
      <c r="O92" s="38">
        <v>0</v>
      </c>
      <c r="P92" s="12">
        <f t="shared" si="6"/>
        <v>-3308000</v>
      </c>
    </row>
    <row r="93" spans="1:16" s="39" customFormat="1" x14ac:dyDescent="0.2">
      <c r="A93" s="35">
        <v>45005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91</v>
      </c>
      <c r="F93" s="38">
        <v>863000</v>
      </c>
      <c r="G93" s="38">
        <v>0</v>
      </c>
      <c r="H93" s="38">
        <v>863000</v>
      </c>
      <c r="I93" s="38">
        <v>0</v>
      </c>
      <c r="J93" s="11">
        <f t="shared" si="16"/>
        <v>0</v>
      </c>
      <c r="K93" s="38">
        <v>0</v>
      </c>
      <c r="L93" s="38">
        <v>0</v>
      </c>
      <c r="M93" s="38">
        <v>0</v>
      </c>
      <c r="N93" s="11" t="str">
        <f t="shared" si="17"/>
        <v xml:space="preserve"> </v>
      </c>
      <c r="O93" s="38">
        <v>0</v>
      </c>
      <c r="P93" s="12">
        <f t="shared" si="6"/>
        <v>-863000</v>
      </c>
    </row>
    <row r="94" spans="1:16" s="39" customFormat="1" x14ac:dyDescent="0.2">
      <c r="A94" s="35">
        <v>45007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92</v>
      </c>
      <c r="F94" s="38">
        <v>464500</v>
      </c>
      <c r="G94" s="38">
        <v>0</v>
      </c>
      <c r="H94" s="38">
        <v>464500</v>
      </c>
      <c r="I94" s="38">
        <v>0</v>
      </c>
      <c r="J94" s="11">
        <f t="shared" si="16"/>
        <v>0</v>
      </c>
      <c r="K94" s="38">
        <v>0</v>
      </c>
      <c r="L94" s="38">
        <v>0</v>
      </c>
      <c r="M94" s="38">
        <v>0</v>
      </c>
      <c r="N94" s="11" t="str">
        <f t="shared" si="17"/>
        <v xml:space="preserve"> </v>
      </c>
      <c r="O94" s="38">
        <v>0</v>
      </c>
      <c r="P94" s="12">
        <f t="shared" si="6"/>
        <v>-464500</v>
      </c>
    </row>
    <row r="95" spans="1:16" s="39" customFormat="1" x14ac:dyDescent="0.2">
      <c r="A95" s="35">
        <v>45008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93</v>
      </c>
      <c r="F95" s="38">
        <v>1374</v>
      </c>
      <c r="G95" s="38">
        <v>0</v>
      </c>
      <c r="H95" s="38">
        <v>1374</v>
      </c>
      <c r="I95" s="38">
        <v>0</v>
      </c>
      <c r="J95" s="11">
        <f t="shared" si="16"/>
        <v>0</v>
      </c>
      <c r="K95" s="38">
        <v>0</v>
      </c>
      <c r="L95" s="38">
        <v>0</v>
      </c>
      <c r="M95" s="38">
        <v>0</v>
      </c>
      <c r="N95" s="11" t="str">
        <f t="shared" si="17"/>
        <v xml:space="preserve"> </v>
      </c>
      <c r="O95" s="38">
        <v>0</v>
      </c>
      <c r="P95" s="12">
        <f t="shared" si="6"/>
        <v>-1374</v>
      </c>
    </row>
    <row r="96" spans="1:16" s="39" customFormat="1" x14ac:dyDescent="0.2">
      <c r="A96" s="35">
        <v>45009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94</v>
      </c>
      <c r="F96" s="38">
        <v>19500</v>
      </c>
      <c r="G96" s="38">
        <v>0</v>
      </c>
      <c r="H96" s="38">
        <v>19500</v>
      </c>
      <c r="I96" s="38">
        <v>0</v>
      </c>
      <c r="J96" s="11">
        <f t="shared" si="16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6"/>
        <v>-19500</v>
      </c>
    </row>
    <row r="97" spans="1:16" s="39" customFormat="1" x14ac:dyDescent="0.2">
      <c r="A97" s="35">
        <v>45010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95</v>
      </c>
      <c r="F97" s="38">
        <v>88000</v>
      </c>
      <c r="G97" s="38">
        <v>0</v>
      </c>
      <c r="H97" s="38">
        <v>88000</v>
      </c>
      <c r="I97" s="38">
        <v>0</v>
      </c>
      <c r="J97" s="11">
        <f t="shared" si="16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6"/>
        <v>-88000</v>
      </c>
    </row>
    <row r="98" spans="1:16" s="39" customFormat="1" x14ac:dyDescent="0.2">
      <c r="A98" s="35">
        <v>45011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96</v>
      </c>
      <c r="F98" s="38">
        <v>810233</v>
      </c>
      <c r="G98" s="38">
        <v>0</v>
      </c>
      <c r="H98" s="38">
        <v>810233</v>
      </c>
      <c r="I98" s="38">
        <v>0</v>
      </c>
      <c r="J98" s="11">
        <f t="shared" si="16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6"/>
        <v>-810233</v>
      </c>
    </row>
    <row r="99" spans="1:16" s="39" customFormat="1" x14ac:dyDescent="0.2">
      <c r="A99" s="35">
        <v>45016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97</v>
      </c>
      <c r="F99" s="38">
        <v>162874</v>
      </c>
      <c r="G99" s="38">
        <v>0</v>
      </c>
      <c r="H99" s="38">
        <v>162874</v>
      </c>
      <c r="I99" s="38">
        <v>0</v>
      </c>
      <c r="J99" s="11">
        <f t="shared" si="16"/>
        <v>0</v>
      </c>
      <c r="K99" s="38">
        <v>0</v>
      </c>
      <c r="L99" s="38">
        <v>0</v>
      </c>
      <c r="M99" s="38">
        <v>0</v>
      </c>
      <c r="N99" s="11" t="str">
        <f t="shared" si="17"/>
        <v xml:space="preserve"> </v>
      </c>
      <c r="O99" s="38">
        <v>0</v>
      </c>
      <c r="P99" s="12">
        <f t="shared" si="6"/>
        <v>-162874</v>
      </c>
    </row>
    <row r="100" spans="1:16" s="39" customFormat="1" x14ac:dyDescent="0.2">
      <c r="A100" s="35">
        <v>45017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98</v>
      </c>
      <c r="F100" s="38">
        <v>399000</v>
      </c>
      <c r="G100" s="38">
        <v>0</v>
      </c>
      <c r="H100" s="38">
        <v>399000</v>
      </c>
      <c r="I100" s="38">
        <v>0</v>
      </c>
      <c r="J100" s="11">
        <f t="shared" si="16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-399000</v>
      </c>
    </row>
    <row r="101" spans="1:16" s="39" customFormat="1" x14ac:dyDescent="0.2">
      <c r="A101" s="35">
        <v>45018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99</v>
      </c>
      <c r="F101" s="38">
        <v>10500</v>
      </c>
      <c r="G101" s="38">
        <v>0</v>
      </c>
      <c r="H101" s="38">
        <v>10500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-10500</v>
      </c>
    </row>
    <row r="102" spans="1:16" s="39" customFormat="1" x14ac:dyDescent="0.2">
      <c r="A102" s="35">
        <v>45034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450</v>
      </c>
      <c r="E102" s="37" t="s">
        <v>100</v>
      </c>
      <c r="F102" s="38">
        <v>0</v>
      </c>
      <c r="G102" s="38">
        <v>0</v>
      </c>
      <c r="H102" s="38">
        <v>0</v>
      </c>
      <c r="I102" s="38">
        <v>0</v>
      </c>
      <c r="J102" s="11" t="str">
        <f t="shared" si="16"/>
        <v xml:space="preserve"> </v>
      </c>
      <c r="K102" s="38">
        <v>0</v>
      </c>
      <c r="L102" s="38">
        <v>0</v>
      </c>
      <c r="M102" s="38">
        <v>0</v>
      </c>
      <c r="N102" s="11" t="str">
        <f t="shared" si="17"/>
        <v xml:space="preserve"> </v>
      </c>
      <c r="O102" s="38">
        <v>0</v>
      </c>
      <c r="P102" s="12">
        <f t="shared" si="6"/>
        <v>0</v>
      </c>
    </row>
    <row r="103" spans="1:16" s="39" customFormat="1" x14ac:dyDescent="0.2">
      <c r="A103" s="35">
        <v>45060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450</v>
      </c>
      <c r="E103" s="37" t="s">
        <v>101</v>
      </c>
      <c r="F103" s="38">
        <v>75120</v>
      </c>
      <c r="G103" s="38">
        <v>0</v>
      </c>
      <c r="H103" s="38">
        <v>75120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-75120</v>
      </c>
    </row>
    <row r="104" spans="1:16" s="39" customFormat="1" x14ac:dyDescent="0.2">
      <c r="A104" s="35">
        <v>45081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450</v>
      </c>
      <c r="E104" s="37" t="s">
        <v>102</v>
      </c>
      <c r="F104" s="38">
        <v>220000</v>
      </c>
      <c r="G104" s="38">
        <v>0</v>
      </c>
      <c r="H104" s="38">
        <v>220000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-220000</v>
      </c>
    </row>
    <row r="105" spans="1:16" s="39" customFormat="1" x14ac:dyDescent="0.2">
      <c r="A105" s="35">
        <v>45082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450</v>
      </c>
      <c r="E105" s="37" t="s">
        <v>103</v>
      </c>
      <c r="F105" s="38">
        <v>1722000</v>
      </c>
      <c r="G105" s="38">
        <v>0</v>
      </c>
      <c r="H105" s="38">
        <v>1722000</v>
      </c>
      <c r="I105" s="38">
        <v>0</v>
      </c>
      <c r="J105" s="11">
        <f t="shared" si="16"/>
        <v>0</v>
      </c>
      <c r="K105" s="38">
        <v>0</v>
      </c>
      <c r="L105" s="38">
        <v>0</v>
      </c>
      <c r="M105" s="38">
        <v>0</v>
      </c>
      <c r="N105" s="11" t="str">
        <f t="shared" si="17"/>
        <v xml:space="preserve"> </v>
      </c>
      <c r="O105" s="38">
        <v>0</v>
      </c>
      <c r="P105" s="12">
        <f t="shared" si="6"/>
        <v>-1722000</v>
      </c>
    </row>
    <row r="106" spans="1:16" s="39" customFormat="1" x14ac:dyDescent="0.2">
      <c r="A106" s="35">
        <v>45084</v>
      </c>
      <c r="B106" s="19" t="str">
        <f t="shared" si="14"/>
        <v>4</v>
      </c>
      <c r="C106" s="19" t="str">
        <f t="shared" si="15"/>
        <v>45</v>
      </c>
      <c r="D106" s="36" t="str">
        <f t="shared" si="9"/>
        <v>450</v>
      </c>
      <c r="E106" s="37" t="s">
        <v>104</v>
      </c>
      <c r="F106" s="38">
        <v>570000</v>
      </c>
      <c r="G106" s="38">
        <v>0</v>
      </c>
      <c r="H106" s="38">
        <v>570000</v>
      </c>
      <c r="I106" s="38">
        <v>0</v>
      </c>
      <c r="J106" s="11">
        <f t="shared" si="16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6"/>
        <v>-570000</v>
      </c>
    </row>
    <row r="107" spans="1:16" s="39" customFormat="1" x14ac:dyDescent="0.2">
      <c r="A107" s="35">
        <v>45088</v>
      </c>
      <c r="B107" s="19" t="str">
        <f t="shared" si="14"/>
        <v>4</v>
      </c>
      <c r="C107" s="19" t="str">
        <f t="shared" si="15"/>
        <v>45</v>
      </c>
      <c r="D107" s="36" t="str">
        <f t="shared" si="9"/>
        <v>450</v>
      </c>
      <c r="E107" s="37" t="s">
        <v>105</v>
      </c>
      <c r="F107" s="38">
        <v>2498002</v>
      </c>
      <c r="G107" s="38">
        <v>0</v>
      </c>
      <c r="H107" s="38">
        <v>2498002</v>
      </c>
      <c r="I107" s="38">
        <v>0</v>
      </c>
      <c r="J107" s="11">
        <f t="shared" si="16"/>
        <v>0</v>
      </c>
      <c r="K107" s="38">
        <v>0</v>
      </c>
      <c r="L107" s="38">
        <v>0</v>
      </c>
      <c r="M107" s="38">
        <v>0</v>
      </c>
      <c r="N107" s="11" t="str">
        <f t="shared" si="17"/>
        <v xml:space="preserve"> </v>
      </c>
      <c r="O107" s="38">
        <v>0</v>
      </c>
      <c r="P107" s="12">
        <f t="shared" si="6"/>
        <v>-2498002</v>
      </c>
    </row>
    <row r="108" spans="1:16" s="39" customFormat="1" x14ac:dyDescent="0.2">
      <c r="A108" s="35">
        <v>45091</v>
      </c>
      <c r="B108" s="19" t="str">
        <f t="shared" si="14"/>
        <v>4</v>
      </c>
      <c r="C108" s="19" t="str">
        <f t="shared" si="15"/>
        <v>45</v>
      </c>
      <c r="D108" s="36" t="str">
        <f t="shared" si="9"/>
        <v>450</v>
      </c>
      <c r="E108" s="37" t="s">
        <v>131</v>
      </c>
      <c r="F108" s="38">
        <v>85700</v>
      </c>
      <c r="G108" s="38">
        <v>0</v>
      </c>
      <c r="H108" s="38">
        <v>85700</v>
      </c>
      <c r="I108" s="38">
        <v>0</v>
      </c>
      <c r="J108" s="11">
        <f t="shared" si="16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6"/>
        <v>-85700</v>
      </c>
    </row>
    <row r="109" spans="1:16" s="39" customFormat="1" x14ac:dyDescent="0.2">
      <c r="A109" s="35">
        <v>45162</v>
      </c>
      <c r="B109" s="19" t="str">
        <f t="shared" si="14"/>
        <v>4</v>
      </c>
      <c r="C109" s="19" t="str">
        <f t="shared" si="15"/>
        <v>45</v>
      </c>
      <c r="D109" s="36" t="str">
        <f t="shared" si="9"/>
        <v>451</v>
      </c>
      <c r="E109" s="37" t="s">
        <v>148</v>
      </c>
      <c r="F109" s="38">
        <v>248383</v>
      </c>
      <c r="G109" s="38">
        <v>0</v>
      </c>
      <c r="H109" s="38">
        <v>248383</v>
      </c>
      <c r="I109" s="38">
        <v>0</v>
      </c>
      <c r="J109" s="11">
        <f t="shared" si="16"/>
        <v>0</v>
      </c>
      <c r="K109" s="38">
        <v>0</v>
      </c>
      <c r="L109" s="38">
        <v>0</v>
      </c>
      <c r="M109" s="38">
        <v>0</v>
      </c>
      <c r="N109" s="11" t="str">
        <f t="shared" si="17"/>
        <v xml:space="preserve"> </v>
      </c>
      <c r="O109" s="38">
        <v>0</v>
      </c>
      <c r="P109" s="12">
        <f t="shared" si="6"/>
        <v>-248383</v>
      </c>
    </row>
    <row r="110" spans="1:16" s="39" customFormat="1" x14ac:dyDescent="0.2">
      <c r="A110" s="35">
        <v>45167</v>
      </c>
      <c r="B110" s="19" t="str">
        <f t="shared" si="14"/>
        <v>4</v>
      </c>
      <c r="C110" s="19" t="str">
        <f t="shared" si="15"/>
        <v>45</v>
      </c>
      <c r="D110" s="36" t="str">
        <f t="shared" si="9"/>
        <v>451</v>
      </c>
      <c r="E110" s="37" t="s">
        <v>149</v>
      </c>
      <c r="F110" s="38">
        <v>208889</v>
      </c>
      <c r="G110" s="38">
        <v>0</v>
      </c>
      <c r="H110" s="38">
        <v>208889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-208889</v>
      </c>
    </row>
    <row r="111" spans="1:16" s="39" customFormat="1" x14ac:dyDescent="0.2">
      <c r="A111" s="35">
        <v>45168</v>
      </c>
      <c r="B111" s="19" t="str">
        <f t="shared" si="14"/>
        <v>4</v>
      </c>
      <c r="C111" s="19" t="str">
        <f t="shared" si="15"/>
        <v>45</v>
      </c>
      <c r="D111" s="36" t="str">
        <f t="shared" si="9"/>
        <v>451</v>
      </c>
      <c r="E111" s="37" t="s">
        <v>150</v>
      </c>
      <c r="F111" s="38">
        <v>250667</v>
      </c>
      <c r="G111" s="38">
        <v>0</v>
      </c>
      <c r="H111" s="38">
        <v>250667</v>
      </c>
      <c r="I111" s="38">
        <v>0</v>
      </c>
      <c r="J111" s="11">
        <f t="shared" si="16"/>
        <v>0</v>
      </c>
      <c r="K111" s="38">
        <v>0</v>
      </c>
      <c r="L111" s="38">
        <v>0</v>
      </c>
      <c r="M111" s="38">
        <v>0</v>
      </c>
      <c r="N111" s="11" t="str">
        <f t="shared" si="17"/>
        <v xml:space="preserve"> </v>
      </c>
      <c r="O111" s="38">
        <v>0</v>
      </c>
      <c r="P111" s="12">
        <f t="shared" si="6"/>
        <v>-250667</v>
      </c>
    </row>
    <row r="112" spans="1:16" s="39" customFormat="1" x14ac:dyDescent="0.2">
      <c r="A112" s="35">
        <v>46300</v>
      </c>
      <c r="B112" s="19" t="str">
        <f t="shared" si="14"/>
        <v>4</v>
      </c>
      <c r="C112" s="19" t="str">
        <f t="shared" si="15"/>
        <v>46</v>
      </c>
      <c r="D112" s="36" t="str">
        <f t="shared" si="9"/>
        <v>463</v>
      </c>
      <c r="E112" s="37" t="s">
        <v>151</v>
      </c>
      <c r="F112" s="38">
        <v>575000</v>
      </c>
      <c r="G112" s="38">
        <v>0</v>
      </c>
      <c r="H112" s="38">
        <v>575000</v>
      </c>
      <c r="I112" s="38">
        <v>0</v>
      </c>
      <c r="J112" s="11">
        <f t="shared" si="16"/>
        <v>0</v>
      </c>
      <c r="K112" s="38">
        <v>0</v>
      </c>
      <c r="L112" s="38">
        <v>0</v>
      </c>
      <c r="M112" s="38">
        <v>0</v>
      </c>
      <c r="N112" s="11" t="str">
        <f t="shared" si="17"/>
        <v xml:space="preserve"> </v>
      </c>
      <c r="O112" s="38">
        <v>0</v>
      </c>
      <c r="P112" s="12">
        <f t="shared" si="6"/>
        <v>-575000</v>
      </c>
    </row>
    <row r="113" spans="1:16" s="39" customFormat="1" x14ac:dyDescent="0.2">
      <c r="A113" s="35">
        <v>49705</v>
      </c>
      <c r="B113" s="19" t="str">
        <f t="shared" si="14"/>
        <v>4</v>
      </c>
      <c r="C113" s="19" t="str">
        <f t="shared" si="15"/>
        <v>49</v>
      </c>
      <c r="D113" s="36" t="str">
        <f t="shared" ref="D113:D119" si="20">LEFT(A113,3)</f>
        <v>497</v>
      </c>
      <c r="E113" s="37" t="s">
        <v>132</v>
      </c>
      <c r="F113" s="38">
        <v>14160</v>
      </c>
      <c r="G113" s="38">
        <v>0</v>
      </c>
      <c r="H113" s="38">
        <v>14160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ref="P113:P128" si="21">I113-H113</f>
        <v>-14160</v>
      </c>
    </row>
    <row r="114" spans="1:16" s="39" customFormat="1" x14ac:dyDescent="0.2">
      <c r="A114" s="35">
        <v>49711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497</v>
      </c>
      <c r="E114" s="37" t="s">
        <v>106</v>
      </c>
      <c r="F114" s="38">
        <v>4500</v>
      </c>
      <c r="G114" s="38">
        <v>0</v>
      </c>
      <c r="H114" s="38">
        <v>4500</v>
      </c>
      <c r="I114" s="38">
        <v>0</v>
      </c>
      <c r="J114" s="11">
        <f t="shared" si="16"/>
        <v>0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si="21"/>
        <v>-4500</v>
      </c>
    </row>
    <row r="115" spans="1:16" s="39" customFormat="1" x14ac:dyDescent="0.2">
      <c r="A115" s="35">
        <v>49713</v>
      </c>
      <c r="B115" s="19" t="str">
        <f t="shared" si="14"/>
        <v>4</v>
      </c>
      <c r="C115" s="19" t="str">
        <f t="shared" si="15"/>
        <v>49</v>
      </c>
      <c r="D115" s="36" t="str">
        <f t="shared" si="20"/>
        <v>497</v>
      </c>
      <c r="E115" s="37" t="s">
        <v>152</v>
      </c>
      <c r="F115" s="38">
        <v>41540</v>
      </c>
      <c r="G115" s="38">
        <v>0</v>
      </c>
      <c r="H115" s="38">
        <v>41540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-41540</v>
      </c>
    </row>
    <row r="116" spans="1:16" s="39" customFormat="1" x14ac:dyDescent="0.2">
      <c r="A116" s="35">
        <v>49716</v>
      </c>
      <c r="B116" s="19" t="str">
        <f t="shared" si="14"/>
        <v>4</v>
      </c>
      <c r="C116" s="19" t="str">
        <f t="shared" si="15"/>
        <v>49</v>
      </c>
      <c r="D116" s="36" t="str">
        <f t="shared" si="20"/>
        <v>497</v>
      </c>
      <c r="E116" s="37" t="s">
        <v>133</v>
      </c>
      <c r="F116" s="38">
        <v>36900</v>
      </c>
      <c r="G116" s="38">
        <v>0</v>
      </c>
      <c r="H116" s="38">
        <v>36900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-36900</v>
      </c>
    </row>
    <row r="117" spans="1:16" s="39" customFormat="1" x14ac:dyDescent="0.2">
      <c r="A117" s="35">
        <v>49717</v>
      </c>
      <c r="B117" s="19" t="str">
        <f t="shared" si="14"/>
        <v>4</v>
      </c>
      <c r="C117" s="19" t="str">
        <f t="shared" si="15"/>
        <v>49</v>
      </c>
      <c r="D117" s="36" t="str">
        <f t="shared" si="20"/>
        <v>497</v>
      </c>
      <c r="E117" s="37" t="s">
        <v>153</v>
      </c>
      <c r="F117" s="38">
        <v>72674</v>
      </c>
      <c r="G117" s="38">
        <v>0</v>
      </c>
      <c r="H117" s="38">
        <v>72674</v>
      </c>
      <c r="I117" s="38">
        <v>0</v>
      </c>
      <c r="J117" s="11">
        <f t="shared" si="16"/>
        <v>0</v>
      </c>
      <c r="K117" s="38">
        <v>0</v>
      </c>
      <c r="L117" s="38">
        <v>0</v>
      </c>
      <c r="M117" s="38">
        <v>0</v>
      </c>
      <c r="N117" s="11" t="str">
        <f t="shared" si="17"/>
        <v xml:space="preserve"> </v>
      </c>
      <c r="O117" s="38">
        <v>0</v>
      </c>
      <c r="P117" s="12">
        <f t="shared" si="21"/>
        <v>-72674</v>
      </c>
    </row>
    <row r="118" spans="1:16" s="39" customFormat="1" x14ac:dyDescent="0.2">
      <c r="A118" s="35">
        <v>49718</v>
      </c>
      <c r="B118" s="19" t="str">
        <f t="shared" si="14"/>
        <v>4</v>
      </c>
      <c r="C118" s="19" t="str">
        <f t="shared" si="15"/>
        <v>49</v>
      </c>
      <c r="D118" s="36" t="str">
        <f t="shared" si="20"/>
        <v>497</v>
      </c>
      <c r="E118" s="37" t="s">
        <v>154</v>
      </c>
      <c r="F118" s="38">
        <v>31164</v>
      </c>
      <c r="G118" s="38">
        <v>0</v>
      </c>
      <c r="H118" s="38">
        <v>31164</v>
      </c>
      <c r="I118" s="38">
        <v>0</v>
      </c>
      <c r="J118" s="11">
        <f t="shared" si="16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21"/>
        <v>-31164</v>
      </c>
    </row>
    <row r="119" spans="1:16" s="39" customFormat="1" x14ac:dyDescent="0.2">
      <c r="A119" s="35">
        <v>49719</v>
      </c>
      <c r="B119" s="19" t="str">
        <f t="shared" si="14"/>
        <v>4</v>
      </c>
      <c r="C119" s="19" t="str">
        <f t="shared" si="15"/>
        <v>49</v>
      </c>
      <c r="D119" s="36" t="str">
        <f t="shared" si="20"/>
        <v>497</v>
      </c>
      <c r="E119" s="37" t="s">
        <v>155</v>
      </c>
      <c r="F119" s="38">
        <v>65212</v>
      </c>
      <c r="G119" s="38">
        <v>0</v>
      </c>
      <c r="H119" s="38">
        <v>65212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-65212</v>
      </c>
    </row>
    <row r="120" spans="1:16" s="39" customFormat="1" x14ac:dyDescent="0.2">
      <c r="A120" s="35">
        <v>52000</v>
      </c>
      <c r="B120" s="19" t="str">
        <f t="shared" ref="B120:B128" si="22">LEFT(A120,1)</f>
        <v>5</v>
      </c>
      <c r="C120" s="19" t="str">
        <f t="shared" ref="C120:C128" si="23">LEFT(A120,2)</f>
        <v>52</v>
      </c>
      <c r="D120" s="36" t="str">
        <f t="shared" ref="D120:D128" si="24">LEFT(A120,3)</f>
        <v>520</v>
      </c>
      <c r="E120" s="37" t="s">
        <v>107</v>
      </c>
      <c r="F120" s="38">
        <v>3000000</v>
      </c>
      <c r="G120" s="38">
        <v>0</v>
      </c>
      <c r="H120" s="38">
        <v>3000000</v>
      </c>
      <c r="I120" s="38">
        <v>147911.5</v>
      </c>
      <c r="J120" s="11">
        <f t="shared" si="16"/>
        <v>4.9303833333333331E-2</v>
      </c>
      <c r="K120" s="38">
        <v>147911.5</v>
      </c>
      <c r="L120" s="38">
        <v>0</v>
      </c>
      <c r="M120" s="38">
        <v>147911.5</v>
      </c>
      <c r="N120" s="11">
        <f t="shared" si="17"/>
        <v>1</v>
      </c>
      <c r="O120" s="38">
        <v>0</v>
      </c>
      <c r="P120" s="12">
        <f t="shared" si="21"/>
        <v>-2852088.5</v>
      </c>
    </row>
    <row r="121" spans="1:16" s="39" customFormat="1" x14ac:dyDescent="0.2">
      <c r="A121" s="35">
        <v>53400</v>
      </c>
      <c r="B121" s="19" t="str">
        <f t="shared" si="22"/>
        <v>5</v>
      </c>
      <c r="C121" s="19" t="str">
        <f t="shared" si="23"/>
        <v>53</v>
      </c>
      <c r="D121" s="36" t="str">
        <f t="shared" si="24"/>
        <v>534</v>
      </c>
      <c r="E121" s="37" t="s">
        <v>108</v>
      </c>
      <c r="F121" s="38">
        <v>610442</v>
      </c>
      <c r="G121" s="38">
        <v>0</v>
      </c>
      <c r="H121" s="38">
        <v>610442</v>
      </c>
      <c r="I121" s="38">
        <v>0</v>
      </c>
      <c r="J121" s="11">
        <f t="shared" si="16"/>
        <v>0</v>
      </c>
      <c r="K121" s="38">
        <v>0</v>
      </c>
      <c r="L121" s="38">
        <v>0</v>
      </c>
      <c r="M121" s="38">
        <v>0</v>
      </c>
      <c r="N121" s="11" t="str">
        <f t="shared" si="17"/>
        <v xml:space="preserve"> </v>
      </c>
      <c r="O121" s="38">
        <v>0</v>
      </c>
      <c r="P121" s="12">
        <f t="shared" si="21"/>
        <v>-610442</v>
      </c>
    </row>
    <row r="122" spans="1:16" s="39" customFormat="1" x14ac:dyDescent="0.2">
      <c r="A122" s="35">
        <v>54100</v>
      </c>
      <c r="B122" s="19" t="str">
        <f t="shared" si="22"/>
        <v>5</v>
      </c>
      <c r="C122" s="19" t="str">
        <f t="shared" si="23"/>
        <v>54</v>
      </c>
      <c r="D122" s="36" t="str">
        <f t="shared" si="24"/>
        <v>541</v>
      </c>
      <c r="E122" s="37" t="s">
        <v>109</v>
      </c>
      <c r="F122" s="38">
        <v>25000</v>
      </c>
      <c r="G122" s="38">
        <v>0</v>
      </c>
      <c r="H122" s="38">
        <v>25000</v>
      </c>
      <c r="I122" s="38">
        <v>6173.14</v>
      </c>
      <c r="J122" s="11">
        <f t="shared" si="16"/>
        <v>0.24692560000000002</v>
      </c>
      <c r="K122" s="38">
        <v>6173.14</v>
      </c>
      <c r="L122" s="38">
        <v>0</v>
      </c>
      <c r="M122" s="38">
        <v>6173.14</v>
      </c>
      <c r="N122" s="11">
        <f t="shared" si="17"/>
        <v>1</v>
      </c>
      <c r="O122" s="38">
        <v>0</v>
      </c>
      <c r="P122" s="12">
        <f t="shared" si="21"/>
        <v>-18826.86</v>
      </c>
    </row>
    <row r="123" spans="1:16" s="39" customFormat="1" x14ac:dyDescent="0.2">
      <c r="A123" s="35">
        <v>54101</v>
      </c>
      <c r="B123" s="19" t="str">
        <f t="shared" si="22"/>
        <v>5</v>
      </c>
      <c r="C123" s="19" t="str">
        <f t="shared" si="23"/>
        <v>54</v>
      </c>
      <c r="D123" s="36" t="str">
        <f t="shared" si="24"/>
        <v>541</v>
      </c>
      <c r="E123" s="37" t="s">
        <v>110</v>
      </c>
      <c r="F123" s="38">
        <v>25000</v>
      </c>
      <c r="G123" s="38">
        <v>0</v>
      </c>
      <c r="H123" s="38">
        <v>25000</v>
      </c>
      <c r="I123" s="38">
        <v>0</v>
      </c>
      <c r="J123" s="11">
        <f t="shared" si="16"/>
        <v>0</v>
      </c>
      <c r="K123" s="38">
        <v>0</v>
      </c>
      <c r="L123" s="38">
        <v>0</v>
      </c>
      <c r="M123" s="38">
        <v>0</v>
      </c>
      <c r="N123" s="11" t="str">
        <f t="shared" si="17"/>
        <v xml:space="preserve"> </v>
      </c>
      <c r="O123" s="38">
        <v>0</v>
      </c>
      <c r="P123" s="12">
        <f t="shared" si="21"/>
        <v>-25000</v>
      </c>
    </row>
    <row r="124" spans="1:16" s="39" customFormat="1" x14ac:dyDescent="0.2">
      <c r="A124" s="35">
        <v>55000</v>
      </c>
      <c r="B124" s="19" t="str">
        <f t="shared" si="22"/>
        <v>5</v>
      </c>
      <c r="C124" s="19" t="str">
        <f t="shared" si="23"/>
        <v>55</v>
      </c>
      <c r="D124" s="36" t="str">
        <f t="shared" si="24"/>
        <v>550</v>
      </c>
      <c r="E124" s="37" t="s">
        <v>111</v>
      </c>
      <c r="F124" s="38">
        <v>1500000</v>
      </c>
      <c r="G124" s="38">
        <v>0</v>
      </c>
      <c r="H124" s="38">
        <v>1500000</v>
      </c>
      <c r="I124" s="38">
        <v>0</v>
      </c>
      <c r="J124" s="11">
        <f t="shared" si="16"/>
        <v>0</v>
      </c>
      <c r="K124" s="38">
        <v>0</v>
      </c>
      <c r="L124" s="38">
        <v>0</v>
      </c>
      <c r="M124" s="38">
        <v>0</v>
      </c>
      <c r="N124" s="11" t="str">
        <f t="shared" si="17"/>
        <v xml:space="preserve"> </v>
      </c>
      <c r="O124" s="38">
        <v>0</v>
      </c>
      <c r="P124" s="12">
        <f t="shared" si="21"/>
        <v>-1500000</v>
      </c>
    </row>
    <row r="125" spans="1:16" s="39" customFormat="1" x14ac:dyDescent="0.2">
      <c r="A125" s="35">
        <v>55400</v>
      </c>
      <c r="B125" s="19" t="str">
        <f t="shared" si="22"/>
        <v>5</v>
      </c>
      <c r="C125" s="19" t="str">
        <f t="shared" si="23"/>
        <v>55</v>
      </c>
      <c r="D125" s="36" t="str">
        <f t="shared" si="24"/>
        <v>554</v>
      </c>
      <c r="E125" s="37" t="s">
        <v>112</v>
      </c>
      <c r="F125" s="38">
        <v>25000</v>
      </c>
      <c r="G125" s="38">
        <v>0</v>
      </c>
      <c r="H125" s="38">
        <v>25000</v>
      </c>
      <c r="I125" s="38">
        <v>0</v>
      </c>
      <c r="J125" s="11">
        <f t="shared" si="16"/>
        <v>0</v>
      </c>
      <c r="K125" s="38">
        <v>0</v>
      </c>
      <c r="L125" s="38">
        <v>0</v>
      </c>
      <c r="M125" s="38">
        <v>0</v>
      </c>
      <c r="N125" s="11" t="str">
        <f t="shared" si="17"/>
        <v xml:space="preserve"> </v>
      </c>
      <c r="O125" s="38">
        <v>0</v>
      </c>
      <c r="P125" s="12">
        <f t="shared" si="21"/>
        <v>-25000</v>
      </c>
    </row>
    <row r="126" spans="1:16" s="39" customFormat="1" x14ac:dyDescent="0.2">
      <c r="A126" s="35">
        <v>55900</v>
      </c>
      <c r="B126" s="19" t="str">
        <f t="shared" si="22"/>
        <v>5</v>
      </c>
      <c r="C126" s="19" t="str">
        <f t="shared" si="23"/>
        <v>55</v>
      </c>
      <c r="D126" s="36" t="str">
        <f t="shared" si="24"/>
        <v>559</v>
      </c>
      <c r="E126" s="37" t="s">
        <v>113</v>
      </c>
      <c r="F126" s="38">
        <v>0</v>
      </c>
      <c r="G126" s="38">
        <v>0</v>
      </c>
      <c r="H126" s="38">
        <v>0</v>
      </c>
      <c r="I126" s="38">
        <v>0</v>
      </c>
      <c r="J126" s="11" t="str">
        <f t="shared" si="16"/>
        <v xml:space="preserve"> </v>
      </c>
      <c r="K126" s="38">
        <v>0</v>
      </c>
      <c r="L126" s="38">
        <v>0</v>
      </c>
      <c r="M126" s="38">
        <v>0</v>
      </c>
      <c r="N126" s="11" t="str">
        <f t="shared" si="17"/>
        <v xml:space="preserve"> </v>
      </c>
      <c r="O126" s="38">
        <v>0</v>
      </c>
      <c r="P126" s="12">
        <f t="shared" si="21"/>
        <v>0</v>
      </c>
    </row>
    <row r="127" spans="1:16" s="39" customFormat="1" x14ac:dyDescent="0.2">
      <c r="A127" s="35">
        <v>59901</v>
      </c>
      <c r="B127" s="19" t="str">
        <f t="shared" si="22"/>
        <v>5</v>
      </c>
      <c r="C127" s="19" t="str">
        <f t="shared" si="23"/>
        <v>59</v>
      </c>
      <c r="D127" s="36" t="str">
        <f t="shared" si="24"/>
        <v>599</v>
      </c>
      <c r="E127" s="37" t="s">
        <v>114</v>
      </c>
      <c r="F127" s="38">
        <v>280000</v>
      </c>
      <c r="G127" s="38">
        <v>0</v>
      </c>
      <c r="H127" s="38">
        <v>280000</v>
      </c>
      <c r="I127" s="38">
        <v>0</v>
      </c>
      <c r="J127" s="11">
        <f t="shared" si="16"/>
        <v>0</v>
      </c>
      <c r="K127" s="38">
        <v>0</v>
      </c>
      <c r="L127" s="38">
        <v>0</v>
      </c>
      <c r="M127" s="38">
        <v>0</v>
      </c>
      <c r="N127" s="11" t="str">
        <f t="shared" si="17"/>
        <v xml:space="preserve"> </v>
      </c>
      <c r="O127" s="38">
        <v>0</v>
      </c>
      <c r="P127" s="12">
        <f t="shared" si="21"/>
        <v>-280000</v>
      </c>
    </row>
    <row r="128" spans="1:16" s="39" customFormat="1" x14ac:dyDescent="0.2">
      <c r="A128" s="35">
        <v>59902</v>
      </c>
      <c r="B128" s="19" t="str">
        <f t="shared" si="22"/>
        <v>5</v>
      </c>
      <c r="C128" s="19" t="str">
        <f t="shared" si="23"/>
        <v>59</v>
      </c>
      <c r="D128" s="36" t="str">
        <f t="shared" si="24"/>
        <v>599</v>
      </c>
      <c r="E128" s="37" t="s">
        <v>156</v>
      </c>
      <c r="F128" s="38">
        <v>5000</v>
      </c>
      <c r="G128" s="38">
        <v>0</v>
      </c>
      <c r="H128" s="38">
        <v>5000</v>
      </c>
      <c r="I128" s="38">
        <v>0</v>
      </c>
      <c r="J128" s="11">
        <f t="shared" si="16"/>
        <v>0</v>
      </c>
      <c r="K128" s="38">
        <v>0</v>
      </c>
      <c r="L128" s="38">
        <v>0</v>
      </c>
      <c r="M128" s="38">
        <v>0</v>
      </c>
      <c r="N128" s="11" t="str">
        <f t="shared" si="17"/>
        <v xml:space="preserve"> </v>
      </c>
      <c r="O128" s="38">
        <v>0</v>
      </c>
      <c r="P128" s="12">
        <f t="shared" si="21"/>
        <v>-5000</v>
      </c>
    </row>
    <row r="129" spans="1:16" s="39" customFormat="1" x14ac:dyDescent="0.2">
      <c r="A129" s="40"/>
      <c r="B129" s="20"/>
      <c r="C129" s="20"/>
      <c r="D129" s="20"/>
      <c r="E129" s="13" t="s">
        <v>19</v>
      </c>
      <c r="F129" s="14">
        <f>SUM(F6:F128)</f>
        <v>332679153</v>
      </c>
      <c r="G129" s="14">
        <f>SUM(G6:G128)</f>
        <v>0</v>
      </c>
      <c r="H129" s="14">
        <f>SUM(H6:H128)</f>
        <v>332679153</v>
      </c>
      <c r="I129" s="14">
        <f>SUM(I6:I128)</f>
        <v>9443057.9700000007</v>
      </c>
      <c r="J129" s="15">
        <f>I129/H129</f>
        <v>2.8384880401568176E-2</v>
      </c>
      <c r="K129" s="14">
        <f>SUM(K6:K128)</f>
        <v>8898085.4300000016</v>
      </c>
      <c r="L129" s="14">
        <f>SUM(L6:L128)</f>
        <v>57603.360000000022</v>
      </c>
      <c r="M129" s="14">
        <f>SUM(M6:M128)</f>
        <v>8840482.0700000003</v>
      </c>
      <c r="N129" s="16">
        <f t="shared" ref="N129" si="25">IF(I129=0," ",M129/I129)</f>
        <v>0.93618847814824968</v>
      </c>
      <c r="O129" s="14">
        <f>SUM(O6:O128)</f>
        <v>602575.9</v>
      </c>
      <c r="P129" s="14">
        <f>SUM(P6:P128)</f>
        <v>-323236095.03000009</v>
      </c>
    </row>
    <row r="130" spans="1:16" s="39" customFormat="1" x14ac:dyDescent="0.2">
      <c r="A130" s="40"/>
      <c r="B130" s="20"/>
      <c r="C130" s="20"/>
      <c r="D130" s="20"/>
      <c r="E130" s="41"/>
      <c r="F130" s="42"/>
      <c r="G130" s="42"/>
      <c r="H130" s="42"/>
      <c r="I130" s="42"/>
      <c r="J130" s="6"/>
      <c r="K130" s="42"/>
      <c r="L130" s="42"/>
      <c r="M130" s="42"/>
      <c r="N130" s="6"/>
      <c r="O130" s="42"/>
      <c r="P130" s="7"/>
    </row>
    <row r="131" spans="1:16" s="39" customFormat="1" x14ac:dyDescent="0.2">
      <c r="A131" s="35">
        <v>60301</v>
      </c>
      <c r="B131" s="19" t="str">
        <f t="shared" ref="B131:B142" si="26">LEFT(A131,1)</f>
        <v>6</v>
      </c>
      <c r="C131" s="19" t="str">
        <f t="shared" ref="C131:C142" si="27">LEFT(A131,2)</f>
        <v>60</v>
      </c>
      <c r="D131" s="36" t="str">
        <f t="shared" ref="D131" si="28">LEFT(A131,3)</f>
        <v>603</v>
      </c>
      <c r="E131" s="37" t="s">
        <v>115</v>
      </c>
      <c r="F131" s="38">
        <v>12774840</v>
      </c>
      <c r="G131" s="38">
        <v>0</v>
      </c>
      <c r="H131" s="38">
        <v>12774840</v>
      </c>
      <c r="I131" s="38">
        <v>0</v>
      </c>
      <c r="J131" s="11">
        <f t="shared" ref="J131:J139" si="29">IF(H131=0," ",I131/H131)</f>
        <v>0</v>
      </c>
      <c r="K131" s="38">
        <v>0</v>
      </c>
      <c r="L131" s="38">
        <v>0</v>
      </c>
      <c r="M131" s="38">
        <v>0</v>
      </c>
      <c r="N131" s="11" t="str">
        <f t="shared" ref="N131:N148" si="30">IF(I131=0," ",M131/I131)</f>
        <v xml:space="preserve"> </v>
      </c>
      <c r="O131" s="38">
        <v>0</v>
      </c>
      <c r="P131" s="12">
        <f t="shared" ref="P131:P147" si="31">I131-H131</f>
        <v>-12774840</v>
      </c>
    </row>
    <row r="132" spans="1:16" s="39" customFormat="1" x14ac:dyDescent="0.2">
      <c r="A132" s="35">
        <v>72002</v>
      </c>
      <c r="B132" s="19" t="str">
        <f t="shared" ref="B132:B135" si="32">LEFT(A132,1)</f>
        <v>7</v>
      </c>
      <c r="C132" s="19" t="str">
        <f t="shared" ref="C132:C135" si="33">LEFT(A132,2)</f>
        <v>72</v>
      </c>
      <c r="D132" s="36" t="str">
        <f t="shared" ref="D132:D135" si="34">LEFT(A132,3)</f>
        <v>720</v>
      </c>
      <c r="E132" s="37" t="s">
        <v>157</v>
      </c>
      <c r="F132" s="38">
        <v>0</v>
      </c>
      <c r="G132" s="38">
        <v>0</v>
      </c>
      <c r="H132" s="38">
        <v>0</v>
      </c>
      <c r="I132" s="38">
        <v>0</v>
      </c>
      <c r="J132" s="11" t="str">
        <f t="shared" si="29"/>
        <v xml:space="preserve"> </v>
      </c>
      <c r="K132" s="38">
        <v>0</v>
      </c>
      <c r="L132" s="38">
        <v>0</v>
      </c>
      <c r="M132" s="38">
        <v>0</v>
      </c>
      <c r="N132" s="11" t="str">
        <f t="shared" si="30"/>
        <v xml:space="preserve"> </v>
      </c>
      <c r="O132" s="38">
        <v>0</v>
      </c>
      <c r="P132" s="12">
        <f t="shared" si="31"/>
        <v>0</v>
      </c>
    </row>
    <row r="133" spans="1:16" s="39" customFormat="1" x14ac:dyDescent="0.2">
      <c r="A133" s="35">
        <v>72003</v>
      </c>
      <c r="B133" s="19" t="str">
        <f t="shared" si="32"/>
        <v>7</v>
      </c>
      <c r="C133" s="19" t="str">
        <f t="shared" si="33"/>
        <v>72</v>
      </c>
      <c r="D133" s="36" t="str">
        <f t="shared" si="34"/>
        <v>720</v>
      </c>
      <c r="E133" s="37" t="s">
        <v>116</v>
      </c>
      <c r="F133" s="38">
        <v>5580431</v>
      </c>
      <c r="G133" s="38">
        <v>0</v>
      </c>
      <c r="H133" s="38">
        <v>5580431</v>
      </c>
      <c r="I133" s="38">
        <v>0</v>
      </c>
      <c r="J133" s="11">
        <f t="shared" si="29"/>
        <v>0</v>
      </c>
      <c r="K133" s="38">
        <v>0</v>
      </c>
      <c r="L133" s="38">
        <v>0</v>
      </c>
      <c r="M133" s="38">
        <v>0</v>
      </c>
      <c r="N133" s="11" t="str">
        <f t="shared" si="30"/>
        <v xml:space="preserve"> </v>
      </c>
      <c r="O133" s="38">
        <v>0</v>
      </c>
      <c r="P133" s="12">
        <f t="shared" si="31"/>
        <v>-5580431</v>
      </c>
    </row>
    <row r="134" spans="1:16" s="39" customFormat="1" x14ac:dyDescent="0.2">
      <c r="A134" s="35">
        <v>72010</v>
      </c>
      <c r="B134" s="19" t="str">
        <f t="shared" si="32"/>
        <v>7</v>
      </c>
      <c r="C134" s="19" t="str">
        <f t="shared" si="33"/>
        <v>72</v>
      </c>
      <c r="D134" s="36" t="str">
        <f t="shared" si="34"/>
        <v>720</v>
      </c>
      <c r="E134" s="37" t="s">
        <v>136</v>
      </c>
      <c r="F134" s="38">
        <v>3153807</v>
      </c>
      <c r="G134" s="38">
        <v>0</v>
      </c>
      <c r="H134" s="38">
        <v>3153807</v>
      </c>
      <c r="I134" s="38">
        <v>0</v>
      </c>
      <c r="J134" s="11">
        <f t="shared" si="29"/>
        <v>0</v>
      </c>
      <c r="K134" s="38">
        <v>0</v>
      </c>
      <c r="L134" s="38">
        <v>0</v>
      </c>
      <c r="M134" s="38">
        <v>0</v>
      </c>
      <c r="N134" s="11" t="str">
        <f t="shared" si="30"/>
        <v xml:space="preserve"> </v>
      </c>
      <c r="O134" s="38">
        <v>0</v>
      </c>
      <c r="P134" s="12">
        <f t="shared" si="31"/>
        <v>-3153807</v>
      </c>
    </row>
    <row r="135" spans="1:16" s="39" customFormat="1" x14ac:dyDescent="0.2">
      <c r="A135" s="35">
        <v>75082</v>
      </c>
      <c r="B135" s="19" t="str">
        <f t="shared" si="32"/>
        <v>7</v>
      </c>
      <c r="C135" s="19" t="str">
        <f t="shared" si="33"/>
        <v>75</v>
      </c>
      <c r="D135" s="36" t="str">
        <f t="shared" si="34"/>
        <v>750</v>
      </c>
      <c r="E135" s="37" t="s">
        <v>117</v>
      </c>
      <c r="F135" s="38">
        <v>756109</v>
      </c>
      <c r="G135" s="38">
        <v>0</v>
      </c>
      <c r="H135" s="38">
        <v>756109</v>
      </c>
      <c r="I135" s="38">
        <v>0</v>
      </c>
      <c r="J135" s="11">
        <f t="shared" si="29"/>
        <v>0</v>
      </c>
      <c r="K135" s="38">
        <v>0</v>
      </c>
      <c r="L135" s="38">
        <v>0</v>
      </c>
      <c r="M135" s="38">
        <v>0</v>
      </c>
      <c r="N135" s="11" t="str">
        <f t="shared" si="30"/>
        <v xml:space="preserve"> </v>
      </c>
      <c r="O135" s="38">
        <v>0</v>
      </c>
      <c r="P135" s="12">
        <f t="shared" si="31"/>
        <v>-756109</v>
      </c>
    </row>
    <row r="136" spans="1:16" s="39" customFormat="1" x14ac:dyDescent="0.2">
      <c r="A136" s="35">
        <v>75084</v>
      </c>
      <c r="B136" s="19" t="str">
        <f t="shared" ref="B136:B139" si="35">LEFT(A136,1)</f>
        <v>7</v>
      </c>
      <c r="C136" s="19" t="str">
        <f t="shared" ref="C136:C139" si="36">LEFT(A136,2)</f>
        <v>75</v>
      </c>
      <c r="D136" s="36" t="str">
        <f t="shared" ref="D136:D139" si="37">LEFT(A136,3)</f>
        <v>750</v>
      </c>
      <c r="E136" s="37" t="s">
        <v>118</v>
      </c>
      <c r="F136" s="38">
        <v>905000</v>
      </c>
      <c r="G136" s="38">
        <v>0</v>
      </c>
      <c r="H136" s="38">
        <v>905000</v>
      </c>
      <c r="I136" s="38">
        <v>0</v>
      </c>
      <c r="J136" s="11">
        <f t="shared" si="29"/>
        <v>0</v>
      </c>
      <c r="K136" s="38">
        <v>0</v>
      </c>
      <c r="L136" s="38">
        <v>0</v>
      </c>
      <c r="M136" s="38">
        <v>0</v>
      </c>
      <c r="N136" s="11" t="str">
        <f t="shared" si="30"/>
        <v xml:space="preserve"> </v>
      </c>
      <c r="O136" s="38">
        <v>0</v>
      </c>
      <c r="P136" s="12">
        <f t="shared" si="31"/>
        <v>-905000</v>
      </c>
    </row>
    <row r="137" spans="1:16" s="39" customFormat="1" x14ac:dyDescent="0.2">
      <c r="A137" s="35">
        <v>75087</v>
      </c>
      <c r="B137" s="19" t="str">
        <f t="shared" si="35"/>
        <v>7</v>
      </c>
      <c r="C137" s="19" t="str">
        <f t="shared" si="36"/>
        <v>75</v>
      </c>
      <c r="D137" s="36" t="str">
        <f t="shared" si="37"/>
        <v>750</v>
      </c>
      <c r="E137" s="37" t="s">
        <v>158</v>
      </c>
      <c r="F137" s="38">
        <v>1500000</v>
      </c>
      <c r="G137" s="38">
        <v>0</v>
      </c>
      <c r="H137" s="38">
        <v>1500000</v>
      </c>
      <c r="I137" s="38">
        <v>0</v>
      </c>
      <c r="J137" s="11">
        <f t="shared" si="29"/>
        <v>0</v>
      </c>
      <c r="K137" s="38">
        <v>0</v>
      </c>
      <c r="L137" s="38">
        <v>0</v>
      </c>
      <c r="M137" s="38">
        <v>0</v>
      </c>
      <c r="N137" s="11" t="str">
        <f t="shared" si="30"/>
        <v xml:space="preserve"> </v>
      </c>
      <c r="O137" s="38">
        <v>0</v>
      </c>
      <c r="P137" s="12">
        <f t="shared" si="31"/>
        <v>-1500000</v>
      </c>
    </row>
    <row r="138" spans="1:16" s="39" customFormat="1" x14ac:dyDescent="0.2">
      <c r="A138" s="35">
        <v>75089</v>
      </c>
      <c r="B138" s="19" t="str">
        <f t="shared" si="35"/>
        <v>7</v>
      </c>
      <c r="C138" s="19" t="str">
        <f t="shared" si="36"/>
        <v>75</v>
      </c>
      <c r="D138" s="36" t="str">
        <f t="shared" si="37"/>
        <v>750</v>
      </c>
      <c r="E138" s="37" t="s">
        <v>159</v>
      </c>
      <c r="F138" s="38">
        <v>931233</v>
      </c>
      <c r="G138" s="38">
        <v>0</v>
      </c>
      <c r="H138" s="38">
        <v>931233</v>
      </c>
      <c r="I138" s="38">
        <v>0</v>
      </c>
      <c r="J138" s="11">
        <f t="shared" si="29"/>
        <v>0</v>
      </c>
      <c r="K138" s="38">
        <v>0</v>
      </c>
      <c r="L138" s="38">
        <v>0</v>
      </c>
      <c r="M138" s="38">
        <v>0</v>
      </c>
      <c r="N138" s="11" t="str">
        <f t="shared" si="30"/>
        <v xml:space="preserve"> </v>
      </c>
      <c r="O138" s="38">
        <v>0</v>
      </c>
      <c r="P138" s="12">
        <f t="shared" si="31"/>
        <v>-931233</v>
      </c>
    </row>
    <row r="139" spans="1:16" s="39" customFormat="1" x14ac:dyDescent="0.2">
      <c r="A139" s="35">
        <v>77000</v>
      </c>
      <c r="B139" s="19" t="str">
        <f t="shared" si="35"/>
        <v>7</v>
      </c>
      <c r="C139" s="19" t="str">
        <f t="shared" si="36"/>
        <v>77</v>
      </c>
      <c r="D139" s="36" t="str">
        <f t="shared" si="37"/>
        <v>770</v>
      </c>
      <c r="E139" s="37" t="s">
        <v>119</v>
      </c>
      <c r="F139" s="38">
        <v>40000</v>
      </c>
      <c r="G139" s="38">
        <v>0</v>
      </c>
      <c r="H139" s="38">
        <v>40000</v>
      </c>
      <c r="I139" s="38">
        <v>0</v>
      </c>
      <c r="J139" s="11">
        <f t="shared" si="29"/>
        <v>0</v>
      </c>
      <c r="K139" s="38">
        <v>0</v>
      </c>
      <c r="L139" s="38">
        <v>0</v>
      </c>
      <c r="M139" s="38">
        <v>0</v>
      </c>
      <c r="N139" s="11" t="str">
        <f t="shared" si="30"/>
        <v xml:space="preserve"> </v>
      </c>
      <c r="O139" s="38">
        <v>0</v>
      </c>
      <c r="P139" s="12">
        <f t="shared" si="31"/>
        <v>-40000</v>
      </c>
    </row>
    <row r="140" spans="1:16" s="43" customFormat="1" x14ac:dyDescent="0.2">
      <c r="A140" s="17"/>
      <c r="B140" s="17"/>
      <c r="C140" s="17"/>
      <c r="D140" s="17"/>
      <c r="E140" s="13" t="s">
        <v>20</v>
      </c>
      <c r="F140" s="14">
        <f>SUBTOTAL(9,F131:F139)</f>
        <v>25641420</v>
      </c>
      <c r="G140" s="14">
        <f>SUBTOTAL(9,G131:G139)</f>
        <v>0</v>
      </c>
      <c r="H140" s="14">
        <f>SUBTOTAL(9,H131:H139)</f>
        <v>25641420</v>
      </c>
      <c r="I140" s="14">
        <f>SUBTOTAL(9,I131:I139)</f>
        <v>0</v>
      </c>
      <c r="J140" s="15">
        <f t="shared" ref="J140" si="38">I140/H140</f>
        <v>0</v>
      </c>
      <c r="K140" s="14">
        <f>SUBTOTAL(9,K131:K139)</f>
        <v>0</v>
      </c>
      <c r="L140" s="14">
        <f>SUBTOTAL(9,L131:L139)</f>
        <v>0</v>
      </c>
      <c r="M140" s="14">
        <f>SUBTOTAL(9,M131:M139)</f>
        <v>0</v>
      </c>
      <c r="N140" s="15" t="str">
        <f t="shared" si="30"/>
        <v xml:space="preserve"> </v>
      </c>
      <c r="O140" s="14">
        <f>SUBTOTAL(9,O131:O139)</f>
        <v>0</v>
      </c>
      <c r="P140" s="14">
        <f>SUBTOTAL(9,P131:P139)</f>
        <v>-25641420</v>
      </c>
    </row>
    <row r="141" spans="1:16" s="39" customFormat="1" x14ac:dyDescent="0.2">
      <c r="A141" s="40"/>
      <c r="B141" s="20"/>
      <c r="C141" s="20"/>
      <c r="D141" s="20"/>
      <c r="E141" s="41"/>
      <c r="F141" s="42"/>
      <c r="G141" s="42"/>
      <c r="H141" s="42"/>
      <c r="I141" s="42"/>
      <c r="J141" s="6"/>
      <c r="K141" s="42"/>
      <c r="L141" s="42"/>
      <c r="M141" s="42"/>
      <c r="N141" s="6"/>
      <c r="O141" s="42"/>
      <c r="P141" s="7"/>
    </row>
    <row r="142" spans="1:16" s="39" customFormat="1" x14ac:dyDescent="0.2">
      <c r="A142" s="35">
        <v>82091</v>
      </c>
      <c r="B142" s="19" t="str">
        <f t="shared" si="26"/>
        <v>8</v>
      </c>
      <c r="C142" s="19" t="str">
        <f t="shared" si="27"/>
        <v>82</v>
      </c>
      <c r="D142" s="19" t="str">
        <f t="shared" ref="D142" si="39">LEFT(A142,3)</f>
        <v>820</v>
      </c>
      <c r="E142" s="37" t="s">
        <v>134</v>
      </c>
      <c r="F142" s="38">
        <v>100000</v>
      </c>
      <c r="G142" s="38">
        <v>0</v>
      </c>
      <c r="H142" s="38">
        <v>100000</v>
      </c>
      <c r="I142" s="38">
        <v>0</v>
      </c>
      <c r="J142" s="11">
        <f t="shared" ref="J142:J147" si="40">IF(H142=0," ",I142/H142)</f>
        <v>0</v>
      </c>
      <c r="K142" s="38">
        <v>0</v>
      </c>
      <c r="L142" s="38">
        <v>0</v>
      </c>
      <c r="M142" s="38">
        <v>0</v>
      </c>
      <c r="N142" s="11" t="str">
        <f t="shared" si="30"/>
        <v xml:space="preserve"> </v>
      </c>
      <c r="O142" s="38">
        <v>0</v>
      </c>
      <c r="P142" s="12">
        <f t="shared" si="31"/>
        <v>-100000</v>
      </c>
    </row>
    <row r="143" spans="1:16" s="39" customFormat="1" x14ac:dyDescent="0.2">
      <c r="A143" s="35">
        <v>83000</v>
      </c>
      <c r="B143" s="19" t="str">
        <f t="shared" ref="B143:B147" si="41">LEFT(A143,1)</f>
        <v>8</v>
      </c>
      <c r="C143" s="19" t="str">
        <f t="shared" ref="C143:C147" si="42">LEFT(A143,2)</f>
        <v>83</v>
      </c>
      <c r="D143" s="19" t="str">
        <f t="shared" ref="D143:D147" si="43">LEFT(A143,3)</f>
        <v>830</v>
      </c>
      <c r="E143" s="37" t="s">
        <v>120</v>
      </c>
      <c r="F143" s="38">
        <v>44500</v>
      </c>
      <c r="G143" s="38">
        <v>0</v>
      </c>
      <c r="H143" s="38">
        <v>44500</v>
      </c>
      <c r="I143" s="38">
        <v>0</v>
      </c>
      <c r="J143" s="11">
        <f t="shared" si="40"/>
        <v>0</v>
      </c>
      <c r="K143" s="38">
        <v>0</v>
      </c>
      <c r="L143" s="38">
        <v>0</v>
      </c>
      <c r="M143" s="38">
        <v>0</v>
      </c>
      <c r="N143" s="11" t="str">
        <f t="shared" si="30"/>
        <v xml:space="preserve"> </v>
      </c>
      <c r="O143" s="38">
        <v>0</v>
      </c>
      <c r="P143" s="12">
        <f t="shared" si="31"/>
        <v>-44500</v>
      </c>
    </row>
    <row r="144" spans="1:16" s="39" customFormat="1" x14ac:dyDescent="0.2">
      <c r="A144" s="35">
        <v>83001</v>
      </c>
      <c r="B144" s="19" t="str">
        <f t="shared" si="41"/>
        <v>8</v>
      </c>
      <c r="C144" s="19" t="str">
        <f t="shared" si="42"/>
        <v>83</v>
      </c>
      <c r="D144" s="19" t="str">
        <f t="shared" si="43"/>
        <v>830</v>
      </c>
      <c r="E144" s="37" t="s">
        <v>121</v>
      </c>
      <c r="F144" s="38">
        <v>170000</v>
      </c>
      <c r="G144" s="38">
        <v>0</v>
      </c>
      <c r="H144" s="38">
        <v>170000</v>
      </c>
      <c r="I144" s="38">
        <v>11831.77</v>
      </c>
      <c r="J144" s="11">
        <f t="shared" si="40"/>
        <v>6.9598647058823529E-2</v>
      </c>
      <c r="K144" s="38">
        <v>11831.77</v>
      </c>
      <c r="L144" s="38">
        <v>0</v>
      </c>
      <c r="M144" s="38">
        <v>11831.77</v>
      </c>
      <c r="N144" s="11">
        <f t="shared" si="30"/>
        <v>1</v>
      </c>
      <c r="O144" s="38">
        <v>0</v>
      </c>
      <c r="P144" s="12">
        <f t="shared" si="31"/>
        <v>-158168.23000000001</v>
      </c>
    </row>
    <row r="145" spans="1:16" s="39" customFormat="1" x14ac:dyDescent="0.2">
      <c r="A145" s="35">
        <v>83100</v>
      </c>
      <c r="B145" s="19" t="str">
        <f t="shared" si="41"/>
        <v>8</v>
      </c>
      <c r="C145" s="19" t="str">
        <f t="shared" si="42"/>
        <v>83</v>
      </c>
      <c r="D145" s="19" t="str">
        <f t="shared" si="43"/>
        <v>831</v>
      </c>
      <c r="E145" s="37" t="s">
        <v>122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40"/>
        <v xml:space="preserve"> </v>
      </c>
      <c r="K145" s="38">
        <v>0</v>
      </c>
      <c r="L145" s="38">
        <v>0</v>
      </c>
      <c r="M145" s="38">
        <v>0</v>
      </c>
      <c r="N145" s="11" t="str">
        <f t="shared" si="30"/>
        <v xml:space="preserve"> </v>
      </c>
      <c r="O145" s="38">
        <v>0</v>
      </c>
      <c r="P145" s="12">
        <f t="shared" si="31"/>
        <v>0</v>
      </c>
    </row>
    <row r="146" spans="1:16" s="39" customFormat="1" x14ac:dyDescent="0.2">
      <c r="A146" s="35">
        <v>83101</v>
      </c>
      <c r="B146" s="19" t="str">
        <f t="shared" si="41"/>
        <v>8</v>
      </c>
      <c r="C146" s="19" t="str">
        <f t="shared" si="42"/>
        <v>83</v>
      </c>
      <c r="D146" s="19" t="str">
        <f t="shared" si="43"/>
        <v>831</v>
      </c>
      <c r="E146" s="37" t="s">
        <v>123</v>
      </c>
      <c r="F146" s="38">
        <v>400000</v>
      </c>
      <c r="G146" s="38">
        <v>0</v>
      </c>
      <c r="H146" s="38">
        <v>400000</v>
      </c>
      <c r="I146" s="38">
        <v>11378.31</v>
      </c>
      <c r="J146" s="11">
        <f t="shared" si="40"/>
        <v>2.8445775E-2</v>
      </c>
      <c r="K146" s="38">
        <v>11378.31</v>
      </c>
      <c r="L146" s="38">
        <v>0</v>
      </c>
      <c r="M146" s="38">
        <v>11378.31</v>
      </c>
      <c r="N146" s="11">
        <f t="shared" si="30"/>
        <v>1</v>
      </c>
      <c r="O146" s="38">
        <v>0</v>
      </c>
      <c r="P146" s="12">
        <f t="shared" si="31"/>
        <v>-388621.69</v>
      </c>
    </row>
    <row r="147" spans="1:16" s="39" customFormat="1" x14ac:dyDescent="0.2">
      <c r="A147" s="35">
        <v>91300</v>
      </c>
      <c r="B147" s="19" t="str">
        <f t="shared" si="41"/>
        <v>9</v>
      </c>
      <c r="C147" s="19" t="str">
        <f t="shared" si="42"/>
        <v>91</v>
      </c>
      <c r="D147" s="19" t="str">
        <f t="shared" si="43"/>
        <v>913</v>
      </c>
      <c r="E147" s="37" t="s">
        <v>124</v>
      </c>
      <c r="F147" s="38">
        <v>14900000</v>
      </c>
      <c r="G147" s="38">
        <v>0</v>
      </c>
      <c r="H147" s="38">
        <v>14900000</v>
      </c>
      <c r="I147" s="38">
        <v>0</v>
      </c>
      <c r="J147" s="11">
        <f t="shared" si="40"/>
        <v>0</v>
      </c>
      <c r="K147" s="38">
        <v>0</v>
      </c>
      <c r="L147" s="38">
        <v>0</v>
      </c>
      <c r="M147" s="38">
        <v>0</v>
      </c>
      <c r="N147" s="11" t="str">
        <f t="shared" si="30"/>
        <v xml:space="preserve"> </v>
      </c>
      <c r="O147" s="38">
        <v>0</v>
      </c>
      <c r="P147" s="12">
        <f t="shared" si="31"/>
        <v>-14900000</v>
      </c>
    </row>
    <row r="148" spans="1:16" s="5" customFormat="1" x14ac:dyDescent="0.2">
      <c r="A148" s="17"/>
      <c r="B148" s="17"/>
      <c r="C148" s="17"/>
      <c r="D148" s="17"/>
      <c r="E148" s="13" t="s">
        <v>21</v>
      </c>
      <c r="F148" s="14">
        <f>SUBTOTAL(9,F142:F147)</f>
        <v>15614500</v>
      </c>
      <c r="G148" s="14">
        <f>SUBTOTAL(9,G142:G147)</f>
        <v>0</v>
      </c>
      <c r="H148" s="14">
        <f>SUBTOTAL(9,H142:H147)</f>
        <v>15614500</v>
      </c>
      <c r="I148" s="14">
        <f>SUBTOTAL(9,I142:I147)</f>
        <v>23210.080000000002</v>
      </c>
      <c r="J148" s="15">
        <f t="shared" ref="J148" si="44">I148/H148</f>
        <v>1.4864440103749721E-3</v>
      </c>
      <c r="K148" s="14">
        <f>SUBTOTAL(9,K142:K147)</f>
        <v>23210.080000000002</v>
      </c>
      <c r="L148" s="14">
        <f>SUBTOTAL(9,L142:L147)</f>
        <v>0</v>
      </c>
      <c r="M148" s="14">
        <f>SUBTOTAL(9,M142:M147)</f>
        <v>23210.080000000002</v>
      </c>
      <c r="N148" s="15">
        <f t="shared" si="30"/>
        <v>1</v>
      </c>
      <c r="O148" s="14">
        <f>SUBTOTAL(9,O142:O147)</f>
        <v>0</v>
      </c>
      <c r="P148" s="14">
        <f>SUBTOTAL(9,P142:P147)</f>
        <v>-15591289.92</v>
      </c>
    </row>
    <row r="150" spans="1:16" s="5" customFormat="1" x14ac:dyDescent="0.2">
      <c r="A150" s="21"/>
      <c r="B150" s="21"/>
      <c r="C150" s="21"/>
      <c r="D150" s="21"/>
      <c r="E150" s="22" t="s">
        <v>22</v>
      </c>
      <c r="F150" s="14">
        <f>F148+F140+F129</f>
        <v>373935073</v>
      </c>
      <c r="G150" s="14">
        <f>G148+G140+G129</f>
        <v>0</v>
      </c>
      <c r="H150" s="14">
        <f>H148+H140+H129</f>
        <v>373935073</v>
      </c>
      <c r="I150" s="14">
        <f>I148+I140+I129</f>
        <v>9466268.0500000007</v>
      </c>
      <c r="J150" s="15">
        <f t="shared" ref="J150" si="45">I150/H150</f>
        <v>2.5315271910853896E-2</v>
      </c>
      <c r="K150" s="14">
        <f>K148+K140+K129</f>
        <v>8921295.5100000016</v>
      </c>
      <c r="L150" s="14">
        <f>L148+L140+L129</f>
        <v>57603.360000000022</v>
      </c>
      <c r="M150" s="14">
        <f>M148+M140+M129</f>
        <v>8863692.1500000004</v>
      </c>
      <c r="N150" s="15">
        <f t="shared" ref="N150" si="46">M150/I150</f>
        <v>0.93634493584829337</v>
      </c>
      <c r="O150" s="14">
        <f>O148+O140+O129</f>
        <v>602575.9</v>
      </c>
      <c r="P150" s="14">
        <f>P148+P140+P129</f>
        <v>-364468804.95000011</v>
      </c>
    </row>
    <row r="152" spans="1:16" x14ac:dyDescent="0.2">
      <c r="F152" s="10"/>
      <c r="G152" s="10"/>
      <c r="H152" s="10"/>
      <c r="I152" s="10"/>
      <c r="K152" s="10"/>
      <c r="L152" s="10"/>
      <c r="M152" s="10"/>
      <c r="O152" s="10"/>
      <c r="P152" s="7"/>
    </row>
    <row r="153" spans="1:16" x14ac:dyDescent="0.2">
      <c r="F153" s="10"/>
      <c r="G153" s="10"/>
      <c r="H153" s="10"/>
      <c r="I153" s="10"/>
      <c r="K153" s="10"/>
      <c r="L153" s="10"/>
      <c r="M153" s="10"/>
      <c r="O153" s="10"/>
    </row>
  </sheetData>
  <autoFilter ref="A5:P147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29 N150 N140 J150 J148 J140 J1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ENERO 25</vt:lpstr>
      <vt:lpstr>'EJECUCIÓN INGRESOS 31 ENERO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2025-03-04T13:44:35Z</dcterms:modified>
</cp:coreProperties>
</file>