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SEGUNDO TRIMESTRE\"/>
    </mc:Choice>
  </mc:AlternateContent>
  <xr:revisionPtr revIDLastSave="0" documentId="13_ncr:1_{9EA02F7E-92E0-443A-B221-D91DFEB0BA88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3" sheetId="1" r:id="rId1"/>
  </sheets>
  <calcPr calcId="152511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<sst xmlns="http://schemas.openxmlformats.org/spreadsheetml/2006/main" count="59" uniqueCount="59">
  <si>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</si>
  <si>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</si>
  <si>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</si>
  <si>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</si>
  <si>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</si>
  <si>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</si>
  <si>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</si>
  <si>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</si>
  <si>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</si>
  <si>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</si>
  <si>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</si>
  <si>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</si>
  <si>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</si>
  <si>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</si>
  <si>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</si>
  <si>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</si>
  <si>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</si>
  <si>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</si>
  <si>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</si>
  <si>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</si>
  <si>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</si>
  <si>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</si>
  <si>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</si>
  <si>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</si>
  <si>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</si>
  <si>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</si>
  <si>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</si>
  <si>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</si>
  <si>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</si>
  <si>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</si>
  <si>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</si>
  <si>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</si>
  <si>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</si>
  <si>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</si>
  <si>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</si>
  <si>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</si>
  <si>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</si>
  <si>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</si>
  <si>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</si>
  <si>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</si>
  <si>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</si>
  <si>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</si>
  <si>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</si>
  <si>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</si>
  <si>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</si>
  <si>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</si>
  <si>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</si>
  <si>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</si>
  <si>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</si>
  <si>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</si>
  <si>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</si>
  <si>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</si>
  <si>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</si>
  <si>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</si>
  <si>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</si>
  <si>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</si>
  <si>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</si>
  <si>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</si>
  <si>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ESTADO DE EJECUCIÓN DE INGRESOS DE LA FUNDACIÓN MUNICIPAL DE DEPORTES - 30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</si>
</sst>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5" fillId="0" borderId="1" applyNumberFormat="0" applyFill="0" applyAlignment="0" applyProtection="0"/>
    <xf numFmtId="0" fontId="4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8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10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 applyProtection="1"/>
    <xf numFmtId="1" fontId="8" fillId="0" borderId="0" xfId="3" applyNumberFormat="1" applyFont="1"/>
    <xf numFmtId="49" fontId="8" fillId="0" borderId="0" xfId="3" applyNumberFormat="1" applyFont="1"/>
    <xf numFmtId="4" fontId="8" fillId="0" borderId="0" xfId="3" applyNumberFormat="1" applyFont="1"/>
    <xf numFmtId="0" fontId="7" fillId="0" borderId="0" xfId="0" applyNumberFormat="1" applyFont="1" applyFill="1" applyBorder="1" applyAlignment="1" applyProtection="1">
      <alignment horizontal="center" vertical="center"/>
    </xf>
    <xf numFmtId="1" fontId="9" fillId="0" borderId="0" xfId="4" applyNumberFormat="1" applyFont="1" applyAlignment="1">
      <alignment horizontal="right"/>
    </xf>
    <xf numFmtId="49" fontId="9" fillId="0" borderId="0" xfId="4" applyNumberFormat="1" applyFont="1"/>
    <xf numFmtId="4" fontId="9" fillId="0" borderId="0" xfId="4" applyNumberFormat="1" applyFont="1"/>
  </cellXfs>
  <cellStyles count="5">
    <cellStyle name="Buena" xfId="1" xr:uid="{00000000-0005-0000-0000-000000000000}"/>
    <cellStyle name="Normal" xfId="0" builtinId="0"/>
    <cellStyle name="Normal_Ejecución ingresos 2º trimes 23" xfId="4" xr:uid="{431FD943-1DE9-430D-8680-22DAA73A99C9}"/>
    <cellStyle name="Normal_Ejecución ingresos 31 marzo 22" xfId="3" xr:uid="{00000000-0005-0000-0000-000003000000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2023</v>
      </c>
      <c r="K3" s="4"/>
    </row>
    <row r="4" spans="1:13" x14ac:dyDescent="0.2">
      <c r="A4" s="7" t="s">
        <v>13</v>
      </c>
      <c r="B4" s="3"/>
      <c r="C4" s="8">
        <v>45107</v>
      </c>
    </row>
    <row r="6" spans="1:13" s="3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2" t="s">
        <v>20</v>
      </c>
      <c r="B7" s="23" t="s">
        <v>21</v>
      </c>
      <c r="C7" s="24">
        <v>1804000</v>
      </c>
      <c r="D7" s="24">
        <v>0</v>
      </c>
      <c r="E7" s="24">
        <v>1804000</v>
      </c>
      <c r="F7" s="24">
        <v>504410.55</v>
      </c>
      <c r="G7" s="12">
        <f>IF(C7=0," ",F7/C7)</f>
        <v>0.27960673503325939</v>
      </c>
      <c r="H7" s="24">
        <v>510953.27</v>
      </c>
      <c r="I7" s="24">
        <v>6677.72</v>
      </c>
      <c r="J7" s="24">
        <v>504275.55</v>
      </c>
      <c r="K7" s="12">
        <f>IF(F7=0," ",J7/F7)</f>
        <v>0.99973236087151629</v>
      </c>
      <c r="L7" s="24">
        <v>135</v>
      </c>
      <c r="M7" s="13">
        <f>F7-E7</f>
        <v>-1299589.45</v>
      </c>
    </row>
    <row r="8" spans="1:13" x14ac:dyDescent="0.2">
      <c r="A8" s="22" t="s">
        <v>22</v>
      </c>
      <c r="B8" s="23" t="s">
        <v>23</v>
      </c>
      <c r="C8" s="24">
        <v>768000</v>
      </c>
      <c r="D8" s="24">
        <v>0</v>
      </c>
      <c r="E8" s="24">
        <v>768000</v>
      </c>
      <c r="F8" s="24">
        <v>285105.96999999997</v>
      </c>
      <c r="G8" s="12">
        <f t="shared" ref="G8:G20" si="0">IF(C8=0," ",F8/C8)</f>
        <v>0.3712317317708333</v>
      </c>
      <c r="H8" s="24">
        <v>211200.3</v>
      </c>
      <c r="I8" s="24">
        <v>128.25</v>
      </c>
      <c r="J8" s="24">
        <v>211072.05</v>
      </c>
      <c r="K8" s="12">
        <f t="shared" ref="K8:K20" si="1">IF(F8=0," ",J8/F8)</f>
        <v>0.74032841192346832</v>
      </c>
      <c r="L8" s="24">
        <v>74033.919999999998</v>
      </c>
      <c r="M8" s="13">
        <f t="shared" ref="M8:M20" si="2">F8-E8</f>
        <v>-482894.03</v>
      </c>
    </row>
    <row r="9" spans="1:13" x14ac:dyDescent="0.2">
      <c r="A9" s="22" t="s">
        <v>24</v>
      </c>
      <c r="B9" s="23" t="s">
        <v>25</v>
      </c>
      <c r="C9" s="24">
        <v>1916800</v>
      </c>
      <c r="D9" s="24">
        <v>0</v>
      </c>
      <c r="E9" s="24">
        <v>1916800</v>
      </c>
      <c r="F9" s="24">
        <v>247372.53</v>
      </c>
      <c r="G9" s="12">
        <f t="shared" si="0"/>
        <v>0.12905495095993322</v>
      </c>
      <c r="H9" s="24">
        <v>222900.83</v>
      </c>
      <c r="I9" s="24">
        <v>309.89999999999998</v>
      </c>
      <c r="J9" s="24">
        <v>222590.93</v>
      </c>
      <c r="K9" s="12">
        <f t="shared" si="1"/>
        <v>0.89982072787144152</v>
      </c>
      <c r="L9" s="24">
        <v>24781.599999999999</v>
      </c>
      <c r="M9" s="13">
        <f t="shared" si="2"/>
        <v>-1669427.47</v>
      </c>
    </row>
    <row r="10" spans="1:13" x14ac:dyDescent="0.2">
      <c r="A10" s="22" t="s">
        <v>26</v>
      </c>
      <c r="B10" s="23" t="s">
        <v>27</v>
      </c>
      <c r="C10" s="24">
        <v>89500</v>
      </c>
      <c r="D10" s="24">
        <v>0</v>
      </c>
      <c r="E10" s="24">
        <v>89500</v>
      </c>
      <c r="F10" s="24">
        <v>37826.800000000003</v>
      </c>
      <c r="G10" s="12">
        <f t="shared" si="0"/>
        <v>0.42264581005586593</v>
      </c>
      <c r="H10" s="24">
        <v>37826.800000000003</v>
      </c>
      <c r="I10" s="24">
        <v>0</v>
      </c>
      <c r="J10" s="24">
        <v>37826.800000000003</v>
      </c>
      <c r="K10" s="12">
        <f t="shared" si="1"/>
        <v>1</v>
      </c>
      <c r="L10" s="24">
        <v>0</v>
      </c>
      <c r="M10" s="13">
        <f t="shared" si="2"/>
        <v>-51673.2</v>
      </c>
    </row>
    <row r="11" spans="1:13" x14ac:dyDescent="0.2">
      <c r="A11" s="22" t="s">
        <v>28</v>
      </c>
      <c r="B11" s="23" t="s">
        <v>29</v>
      </c>
      <c r="C11" s="24">
        <v>153300</v>
      </c>
      <c r="D11" s="24">
        <v>0</v>
      </c>
      <c r="E11" s="24">
        <v>153300</v>
      </c>
      <c r="F11" s="24">
        <v>31714.79</v>
      </c>
      <c r="G11" s="12">
        <f t="shared" si="0"/>
        <v>0.20688056099151991</v>
      </c>
      <c r="H11" s="24">
        <v>31191.46</v>
      </c>
      <c r="I11" s="24">
        <v>0</v>
      </c>
      <c r="J11" s="24">
        <v>31191.46</v>
      </c>
      <c r="K11" s="12">
        <f t="shared" si="1"/>
        <v>0.98349886598650027</v>
      </c>
      <c r="L11" s="24">
        <v>523.33000000000004</v>
      </c>
      <c r="M11" s="13">
        <f t="shared" si="2"/>
        <v>-121585.20999999999</v>
      </c>
    </row>
    <row r="12" spans="1:13" x14ac:dyDescent="0.2">
      <c r="A12" s="22" t="s">
        <v>30</v>
      </c>
      <c r="B12" s="23" t="s">
        <v>31</v>
      </c>
      <c r="C12" s="24">
        <v>6250</v>
      </c>
      <c r="D12" s="24">
        <v>0</v>
      </c>
      <c r="E12" s="24">
        <v>6250</v>
      </c>
      <c r="F12" s="24">
        <v>22108.880000000001</v>
      </c>
      <c r="G12" s="12">
        <f t="shared" si="0"/>
        <v>3.5374208</v>
      </c>
      <c r="H12" s="24">
        <v>20822.740000000002</v>
      </c>
      <c r="I12" s="24">
        <v>0</v>
      </c>
      <c r="J12" s="24">
        <v>20822.740000000002</v>
      </c>
      <c r="K12" s="12">
        <f t="shared" si="1"/>
        <v>0.94182699440224926</v>
      </c>
      <c r="L12" s="24">
        <v>1286.1400000000001</v>
      </c>
      <c r="M12" s="13">
        <f t="shared" si="2"/>
        <v>15858.880000000001</v>
      </c>
    </row>
    <row r="13" spans="1:13" x14ac:dyDescent="0.2">
      <c r="A13" s="22" t="s">
        <v>32</v>
      </c>
      <c r="B13" s="23" t="s">
        <v>33</v>
      </c>
      <c r="C13" s="24">
        <v>9155765</v>
      </c>
      <c r="D13" s="24">
        <v>0</v>
      </c>
      <c r="E13" s="24">
        <v>9155765</v>
      </c>
      <c r="F13" s="24">
        <v>3814902.13</v>
      </c>
      <c r="G13" s="12">
        <f t="shared" si="0"/>
        <v>0.41666667176363742</v>
      </c>
      <c r="H13" s="24">
        <v>3814902.13</v>
      </c>
      <c r="I13" s="24">
        <v>0</v>
      </c>
      <c r="J13" s="24">
        <v>3814902.13</v>
      </c>
      <c r="K13" s="12">
        <f t="shared" si="1"/>
        <v>1</v>
      </c>
      <c r="L13" s="24">
        <v>0</v>
      </c>
      <c r="M13" s="13">
        <f t="shared" si="2"/>
        <v>-5340862.87</v>
      </c>
    </row>
    <row r="14" spans="1:13" x14ac:dyDescent="0.2">
      <c r="A14" s="22" t="s">
        <v>34</v>
      </c>
      <c r="B14" s="23" t="s">
        <v>35</v>
      </c>
      <c r="C14" s="24">
        <v>142800</v>
      </c>
      <c r="D14" s="24">
        <v>0</v>
      </c>
      <c r="E14" s="24">
        <v>142800</v>
      </c>
      <c r="F14" s="24">
        <v>69157.5</v>
      </c>
      <c r="G14" s="12">
        <f t="shared" si="0"/>
        <v>0.48429621848739496</v>
      </c>
      <c r="H14" s="24">
        <v>69157.5</v>
      </c>
      <c r="I14" s="24">
        <v>0</v>
      </c>
      <c r="J14" s="24">
        <v>69157.5</v>
      </c>
      <c r="K14" s="12">
        <f t="shared" si="1"/>
        <v>1</v>
      </c>
      <c r="L14" s="24">
        <v>0</v>
      </c>
      <c r="M14" s="13">
        <f t="shared" si="2"/>
        <v>-73642.5</v>
      </c>
    </row>
    <row r="15" spans="1:13" x14ac:dyDescent="0.2">
      <c r="A15" s="22" t="s">
        <v>36</v>
      </c>
      <c r="B15" s="23" t="s">
        <v>37</v>
      </c>
      <c r="C15" s="24">
        <v>500</v>
      </c>
      <c r="D15" s="24">
        <v>0</v>
      </c>
      <c r="E15" s="24">
        <v>500</v>
      </c>
      <c r="F15" s="24">
        <v>0</v>
      </c>
      <c r="G15" s="12">
        <f t="shared" si="0"/>
        <v>0</v>
      </c>
      <c r="H15" s="24">
        <v>0</v>
      </c>
      <c r="I15" s="24">
        <v>0</v>
      </c>
      <c r="J15" s="24">
        <v>0</v>
      </c>
      <c r="K15" s="12" t="str">
        <f t="shared" si="1"/>
        <v xml:space="preserve"> </v>
      </c>
      <c r="L15" s="24">
        <v>0</v>
      </c>
      <c r="M15" s="13">
        <f t="shared" si="2"/>
        <v>-500</v>
      </c>
    </row>
    <row r="16" spans="1:13" x14ac:dyDescent="0.2">
      <c r="A16" s="22" t="s">
        <v>38</v>
      </c>
      <c r="B16" s="23" t="s">
        <v>39</v>
      </c>
      <c r="C16" s="24">
        <v>19700</v>
      </c>
      <c r="D16" s="24">
        <v>0</v>
      </c>
      <c r="E16" s="24">
        <v>19700</v>
      </c>
      <c r="F16" s="24">
        <v>0</v>
      </c>
      <c r="G16" s="12">
        <f t="shared" si="0"/>
        <v>0</v>
      </c>
      <c r="H16" s="24">
        <v>0</v>
      </c>
      <c r="I16" s="24">
        <v>0</v>
      </c>
      <c r="J16" s="24">
        <v>0</v>
      </c>
      <c r="K16" s="12" t="str">
        <f t="shared" si="1"/>
        <v xml:space="preserve"> </v>
      </c>
      <c r="L16" s="24">
        <v>0</v>
      </c>
      <c r="M16" s="13">
        <f t="shared" si="2"/>
        <v>-19700</v>
      </c>
    </row>
    <row r="17" spans="1:13" x14ac:dyDescent="0.2">
      <c r="A17" s="22" t="s">
        <v>40</v>
      </c>
      <c r="B17" s="23" t="s">
        <v>41</v>
      </c>
      <c r="C17" s="24">
        <v>45534</v>
      </c>
      <c r="D17" s="24">
        <v>0</v>
      </c>
      <c r="E17" s="24">
        <v>45534</v>
      </c>
      <c r="F17" s="24">
        <v>0</v>
      </c>
      <c r="G17" s="12">
        <f t="shared" si="0"/>
        <v>0</v>
      </c>
      <c r="H17" s="24">
        <v>0</v>
      </c>
      <c r="I17" s="24">
        <v>0</v>
      </c>
      <c r="J17" s="24">
        <v>0</v>
      </c>
      <c r="K17" s="12" t="str">
        <f t="shared" si="1"/>
        <v xml:space="preserve"> </v>
      </c>
      <c r="L17" s="24">
        <v>0</v>
      </c>
      <c r="M17" s="13">
        <f t="shared" si="2"/>
        <v>-45534</v>
      </c>
    </row>
    <row r="18" spans="1:13" x14ac:dyDescent="0.2">
      <c r="A18" s="22" t="s">
        <v>42</v>
      </c>
      <c r="B18" s="23" t="s">
        <v>43</v>
      </c>
      <c r="C18" s="24">
        <v>41500</v>
      </c>
      <c r="D18" s="24">
        <v>0</v>
      </c>
      <c r="E18" s="24">
        <v>41500</v>
      </c>
      <c r="F18" s="24">
        <v>3300</v>
      </c>
      <c r="G18" s="12">
        <f t="shared" si="0"/>
        <v>7.9518072289156624E-2</v>
      </c>
      <c r="H18" s="24">
        <v>1500</v>
      </c>
      <c r="I18" s="24">
        <v>0</v>
      </c>
      <c r="J18" s="24">
        <v>1500</v>
      </c>
      <c r="K18" s="12">
        <f t="shared" si="1"/>
        <v>0.45454545454545453</v>
      </c>
      <c r="L18" s="24">
        <v>1800</v>
      </c>
      <c r="M18" s="13">
        <f t="shared" si="2"/>
        <v>-38200</v>
      </c>
    </row>
    <row r="19" spans="1:13" x14ac:dyDescent="0.2">
      <c r="A19" s="22" t="s">
        <v>44</v>
      </c>
      <c r="B19" s="23" t="s">
        <v>45</v>
      </c>
      <c r="C19" s="24">
        <v>110800</v>
      </c>
      <c r="D19" s="24">
        <v>0</v>
      </c>
      <c r="E19" s="24">
        <v>110800</v>
      </c>
      <c r="F19" s="24">
        <v>31684.59</v>
      </c>
      <c r="G19" s="12">
        <f t="shared" si="0"/>
        <v>0.28596200361010832</v>
      </c>
      <c r="H19" s="24">
        <v>27653.5</v>
      </c>
      <c r="I19" s="24">
        <v>0</v>
      </c>
      <c r="J19" s="24">
        <v>27653.5</v>
      </c>
      <c r="K19" s="12">
        <f t="shared" si="1"/>
        <v>0.87277443072484129</v>
      </c>
      <c r="L19" s="24">
        <v>4031.09</v>
      </c>
      <c r="M19" s="13">
        <f t="shared" si="2"/>
        <v>-79115.41</v>
      </c>
    </row>
    <row r="20" spans="1:13" x14ac:dyDescent="0.2">
      <c r="A20" s="22" t="s">
        <v>46</v>
      </c>
      <c r="B20" s="23" t="s">
        <v>47</v>
      </c>
      <c r="C20" s="24">
        <v>233000</v>
      </c>
      <c r="D20" s="24">
        <v>0</v>
      </c>
      <c r="E20" s="24">
        <v>233000</v>
      </c>
      <c r="F20" s="24">
        <v>94767.05</v>
      </c>
      <c r="G20" s="12">
        <f t="shared" si="0"/>
        <v>0.40672553648068671</v>
      </c>
      <c r="H20" s="24">
        <v>65660.570000000007</v>
      </c>
      <c r="I20" s="24">
        <v>0</v>
      </c>
      <c r="J20" s="24">
        <v>65660.570000000007</v>
      </c>
      <c r="K20" s="12">
        <f t="shared" si="1"/>
        <v>0.69286286742069114</v>
      </c>
      <c r="L20" s="24">
        <v>29106.48</v>
      </c>
      <c r="M20" s="13">
        <f t="shared" si="2"/>
        <v>-138232.95000000001</v>
      </c>
    </row>
    <row r="21" spans="1:13" s="3" customFormat="1" x14ac:dyDescent="0.2">
      <c r="A21" s="2"/>
      <c r="B21" s="2" t="s">
        <v>15</v>
      </c>
      <c r="C21" s="14">
        <f>SUM(C7:C20)</f>
        <v>14487449</v>
      </c>
      <c r="D21" s="14">
        <f>SUM(D7:D20)</f>
        <v>0</v>
      </c>
      <c r="E21" s="14">
        <f>SUM(E7:E20)</f>
        <v>14487449</v>
      </c>
      <c r="F21" s="14">
        <f>SUM(F7:F20)</f>
        <v>5142350.79</v>
      </c>
      <c r="G21" s="15">
        <f t="shared" ref="G21:G32" si="3">F21/C21</f>
        <v>0.35495212373137602</v>
      </c>
      <c r="H21" s="14">
        <f>SUM(H7:H20)</f>
        <v>5013769.1000000006</v>
      </c>
      <c r="I21" s="14">
        <f>SUM(I7:I20)</f>
        <v>7115.87</v>
      </c>
      <c r="J21" s="14">
        <f>SUM(J7:J20)</f>
        <v>5006653.2300000004</v>
      </c>
      <c r="K21" s="15">
        <f t="shared" ref="K21" si="4">IF(F21=0," ",J21/F21)</f>
        <v>0.97361176521370696</v>
      </c>
      <c r="L21" s="14">
        <f>SUM(L7:L20)</f>
        <v>135697.56</v>
      </c>
      <c r="M21" s="14">
        <f>SUM(M7:M20)</f>
        <v>-9345098.2100000009</v>
      </c>
    </row>
    <row r="22" spans="1:13" x14ac:dyDescent="0.2">
      <c r="A22" s="16"/>
      <c r="B22" s="16"/>
      <c r="C22" s="13"/>
      <c r="E22" s="13"/>
      <c r="G22" s="12"/>
      <c r="K22" s="12"/>
      <c r="M22" s="13"/>
    </row>
    <row r="23" spans="1:13" x14ac:dyDescent="0.2">
      <c r="A23" s="22" t="s">
        <v>48</v>
      </c>
      <c r="B23" s="23" t="s">
        <v>49</v>
      </c>
      <c r="C23" s="24">
        <v>136405</v>
      </c>
      <c r="D23" s="24">
        <v>0</v>
      </c>
      <c r="E23" s="24">
        <v>136405</v>
      </c>
      <c r="F23" s="24">
        <v>0</v>
      </c>
      <c r="G23" s="12">
        <v>0</v>
      </c>
      <c r="H23" s="24">
        <v>0</v>
      </c>
      <c r="I23" s="24">
        <v>0</v>
      </c>
      <c r="J23" s="24">
        <v>0</v>
      </c>
      <c r="K23" s="12" t="str">
        <f>IF(F23=0," ",J23/F23)</f>
        <v xml:space="preserve"> </v>
      </c>
      <c r="L23" s="24">
        <v>0</v>
      </c>
      <c r="M23" s="13">
        <f>F23-E23</f>
        <v>-136405</v>
      </c>
    </row>
    <row r="24" spans="1:13" s="3" customFormat="1" x14ac:dyDescent="0.2">
      <c r="B24" s="2" t="s">
        <v>18</v>
      </c>
      <c r="C24" s="17">
        <f>SUM(C23)</f>
        <v>136405</v>
      </c>
      <c r="D24" s="17">
        <f t="shared" ref="D24:F24" si="5">SUM(D23)</f>
        <v>0</v>
      </c>
      <c r="E24" s="17">
        <f t="shared" si="5"/>
        <v>136405</v>
      </c>
      <c r="F24" s="17">
        <f t="shared" si="5"/>
        <v>0</v>
      </c>
      <c r="G24" s="15">
        <f t="shared" ref="G24" si="6">F24/C24</f>
        <v>0</v>
      </c>
      <c r="H24" s="17">
        <f>SUM(H23)</f>
        <v>0</v>
      </c>
      <c r="I24" s="17">
        <f t="shared" ref="I24:J24" si="7">SUM(I23)</f>
        <v>0</v>
      </c>
      <c r="J24" s="17">
        <f t="shared" si="7"/>
        <v>0</v>
      </c>
      <c r="K24" s="15" t="str">
        <f t="shared" ref="K24" si="8">IF(F24=0," ",J24/F24)</f>
        <v xml:space="preserve"> </v>
      </c>
      <c r="L24" s="17">
        <f>SUM(L23)</f>
        <v>0</v>
      </c>
      <c r="M24" s="17">
        <f>SUM(M23)</f>
        <v>-136405</v>
      </c>
    </row>
    <row r="25" spans="1:13" x14ac:dyDescent="0.2">
      <c r="A25" s="18"/>
      <c r="B25" s="19"/>
      <c r="C25" s="20"/>
      <c r="D25" s="20"/>
      <c r="E25" s="20"/>
      <c r="F25" s="20"/>
      <c r="G25" s="12"/>
      <c r="H25" s="20"/>
      <c r="I25" s="20"/>
      <c r="J25" s="20"/>
      <c r="K25" s="12"/>
      <c r="L25" s="20"/>
      <c r="M25" s="13"/>
    </row>
    <row r="26" spans="1:13" x14ac:dyDescent="0.2">
      <c r="A26" s="22" t="s">
        <v>50</v>
      </c>
      <c r="B26" s="23" t="s">
        <v>51</v>
      </c>
      <c r="C26" s="24">
        <v>650</v>
      </c>
      <c r="D26" s="24">
        <v>0</v>
      </c>
      <c r="E26" s="24">
        <v>650</v>
      </c>
      <c r="F26" s="24">
        <v>0</v>
      </c>
      <c r="G26" s="12">
        <v>0</v>
      </c>
      <c r="H26" s="24">
        <v>0</v>
      </c>
      <c r="I26" s="24">
        <v>0</v>
      </c>
      <c r="J26" s="24">
        <v>0</v>
      </c>
      <c r="K26" s="12" t="str">
        <f t="shared" ref="K26:K29" si="9">IF(F26=0," ",J26/F26)</f>
        <v xml:space="preserve"> </v>
      </c>
      <c r="L26" s="24">
        <v>0</v>
      </c>
      <c r="M26" s="13">
        <f t="shared" ref="M26:M29" si="10">F26-E26</f>
        <v>-650</v>
      </c>
    </row>
    <row r="27" spans="1:13" x14ac:dyDescent="0.2">
      <c r="A27" s="22" t="s">
        <v>52</v>
      </c>
      <c r="B27" s="23" t="s">
        <v>53</v>
      </c>
      <c r="C27" s="24">
        <v>14000</v>
      </c>
      <c r="D27" s="24">
        <v>0</v>
      </c>
      <c r="E27" s="24">
        <v>14000</v>
      </c>
      <c r="F27" s="24">
        <v>0</v>
      </c>
      <c r="G27" s="12">
        <v>0</v>
      </c>
      <c r="H27" s="24">
        <v>0</v>
      </c>
      <c r="I27" s="24">
        <v>0</v>
      </c>
      <c r="J27" s="24">
        <v>0</v>
      </c>
      <c r="K27" s="12" t="str">
        <f t="shared" si="9"/>
        <v xml:space="preserve"> </v>
      </c>
      <c r="L27" s="24">
        <v>0</v>
      </c>
      <c r="M27" s="13">
        <f t="shared" si="10"/>
        <v>-14000</v>
      </c>
    </row>
    <row r="28" spans="1:13" x14ac:dyDescent="0.2">
      <c r="A28" s="22" t="s">
        <v>54</v>
      </c>
      <c r="B28" s="23" t="s">
        <v>55</v>
      </c>
      <c r="C28" s="24">
        <v>8000</v>
      </c>
      <c r="D28" s="24">
        <v>0</v>
      </c>
      <c r="E28" s="24">
        <v>8000</v>
      </c>
      <c r="F28" s="24">
        <v>84</v>
      </c>
      <c r="G28" s="12">
        <v>0</v>
      </c>
      <c r="H28" s="24">
        <v>84</v>
      </c>
      <c r="I28" s="24">
        <v>0</v>
      </c>
      <c r="J28" s="24">
        <v>84</v>
      </c>
      <c r="K28" s="12">
        <f t="shared" si="9"/>
        <v>1</v>
      </c>
      <c r="L28" s="24">
        <v>0</v>
      </c>
      <c r="M28" s="13">
        <f t="shared" si="10"/>
        <v>-7916</v>
      </c>
    </row>
    <row r="29" spans="1:13" x14ac:dyDescent="0.2">
      <c r="A29" s="22" t="s">
        <v>56</v>
      </c>
      <c r="B29" s="23" t="s">
        <v>57</v>
      </c>
      <c r="C29" s="24">
        <v>0</v>
      </c>
      <c r="D29" s="24">
        <v>1529415.89</v>
      </c>
      <c r="E29" s="24">
        <v>1529415.89</v>
      </c>
      <c r="F29" s="24">
        <v>0</v>
      </c>
      <c r="G29" s="12">
        <v>0</v>
      </c>
      <c r="H29" s="24">
        <v>0</v>
      </c>
      <c r="I29" s="24">
        <v>0</v>
      </c>
      <c r="J29" s="24">
        <v>0</v>
      </c>
      <c r="K29" s="12" t="str">
        <f t="shared" si="9"/>
        <v xml:space="preserve"> </v>
      </c>
      <c r="L29" s="24">
        <v>0</v>
      </c>
      <c r="M29" s="13">
        <f t="shared" si="10"/>
        <v>-1529415.89</v>
      </c>
    </row>
    <row r="30" spans="1:13" s="3" customFormat="1" x14ac:dyDescent="0.2">
      <c r="B30" s="2" t="s">
        <v>19</v>
      </c>
      <c r="C30" s="17">
        <f>SUM(C26:C29)</f>
        <v>22650</v>
      </c>
      <c r="D30" s="17">
        <f>SUM(D26:D29)</f>
        <v>1529415.89</v>
      </c>
      <c r="E30" s="17">
        <f>SUM(E26:E29)</f>
        <v>1552065.89</v>
      </c>
      <c r="F30" s="17">
        <f>SUM(F26:F29)</f>
        <v>84</v>
      </c>
      <c r="G30" s="15">
        <f t="shared" si="3"/>
        <v>3.7086092715231788E-3</v>
      </c>
      <c r="H30" s="17">
        <f>SUM(H26:H29)</f>
        <v>84</v>
      </c>
      <c r="I30" s="17">
        <f>SUM(I26:I29)</f>
        <v>0</v>
      </c>
      <c r="J30" s="17">
        <f>SUM(J26:J29)</f>
        <v>84</v>
      </c>
      <c r="K30" s="15">
        <f t="shared" ref="K30" si="11">IF(F30=0," ",J30/F30)</f>
        <v>1</v>
      </c>
      <c r="L30" s="17">
        <f>SUM(L26:L29)</f>
        <v>0</v>
      </c>
      <c r="M30" s="17">
        <f>SUM(M26:M29)</f>
        <v>-1551981.89</v>
      </c>
    </row>
    <row r="31" spans="1:13" x14ac:dyDescent="0.2">
      <c r="G31" s="12"/>
      <c r="K31" s="12"/>
    </row>
    <row r="32" spans="1:13" s="3" customFormat="1" x14ac:dyDescent="0.2">
      <c r="B32" s="7" t="s">
        <v>16</v>
      </c>
      <c r="C32" s="14">
        <f>C21+C24+C30</f>
        <v>14646504</v>
      </c>
      <c r="D32" s="14">
        <f>D21+D24+D30</f>
        <v>1529415.89</v>
      </c>
      <c r="E32" s="14">
        <f>E21+E24+E30</f>
        <v>16175919.890000001</v>
      </c>
      <c r="F32" s="14">
        <f>F21+F24+F30</f>
        <v>5142434.79</v>
      </c>
      <c r="G32" s="15">
        <f t="shared" si="3"/>
        <v>0.35110322504264502</v>
      </c>
      <c r="H32" s="14">
        <f>H21+H24+H30</f>
        <v>5013853.1000000006</v>
      </c>
      <c r="I32" s="14">
        <f>I21+I24+I30</f>
        <v>7115.87</v>
      </c>
      <c r="J32" s="14">
        <f>J21+J24+J30</f>
        <v>5006737.2300000004</v>
      </c>
      <c r="K32" s="15">
        <f t="shared" ref="K32" si="12">J32/F32</f>
        <v>0.97361219625694084</v>
      </c>
      <c r="L32" s="14">
        <f>L21+L24+L30</f>
        <v>135697.56</v>
      </c>
      <c r="M32" s="14">
        <f>M21+M24+M30</f>
        <v>-11033485.100000001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2023-07-05T10:16:49Z</dcterms:modified>
</cp:coreProperties>
</file>