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7\4 Trimestre\SEMINCI\"/>
    </mc:Choice>
  </mc:AlternateContent>
  <bookViews>
    <workbookView xWindow="0" yWindow="30" windowWidth="7490" windowHeight="4140"/>
  </bookViews>
  <sheets>
    <sheet name="Ingresos 4º trimestre" sheetId="1" r:id="rId1"/>
  </sheets>
  <calcPr calcId="125725"/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K9" i="1"/>
  <c r="K10" i="1"/>
  <c r="K11" i="1"/>
  <c r="G9" i="1"/>
  <c r="G10" i="1"/>
  <c r="G11" i="1"/>
  <c r="G12" i="1"/>
  <c r="K18" i="1" l="1"/>
  <c r="K17" i="1"/>
  <c r="K16" i="1"/>
  <c r="K15" i="1"/>
  <c r="K14" i="1"/>
  <c r="K13" i="1"/>
  <c r="K12" i="1"/>
  <c r="K8" i="1"/>
  <c r="K7" i="1"/>
  <c r="M21" i="1"/>
  <c r="M22" i="1"/>
  <c r="K22" i="1"/>
  <c r="K23" i="1"/>
  <c r="K24" i="1"/>
  <c r="K21" i="1"/>
  <c r="G22" i="1"/>
  <c r="G23" i="1"/>
  <c r="G24" i="1"/>
  <c r="G21" i="1"/>
  <c r="G7" i="1" l="1"/>
  <c r="G8" i="1"/>
  <c r="G13" i="1"/>
  <c r="G14" i="1"/>
  <c r="G15" i="1"/>
  <c r="G16" i="1"/>
  <c r="G17" i="1"/>
  <c r="G18" i="1"/>
  <c r="G6" i="1"/>
  <c r="K6" i="1"/>
  <c r="H19" i="1"/>
  <c r="I19" i="1"/>
  <c r="J19" i="1"/>
  <c r="M16" i="1"/>
  <c r="M17" i="1"/>
  <c r="M18" i="1"/>
  <c r="M24" i="1"/>
  <c r="M23" i="1"/>
  <c r="M6" i="1"/>
  <c r="D25" i="1" l="1"/>
  <c r="E25" i="1"/>
  <c r="F25" i="1"/>
  <c r="H25" i="1"/>
  <c r="I25" i="1"/>
  <c r="K25" i="1" s="1"/>
  <c r="J25" i="1"/>
  <c r="J27" i="1" s="1"/>
  <c r="L25" i="1"/>
  <c r="M25" i="1"/>
  <c r="C25" i="1"/>
  <c r="M19" i="1"/>
  <c r="L19" i="1"/>
  <c r="H27" i="1"/>
  <c r="D19" i="1"/>
  <c r="D27" i="1" s="1"/>
  <c r="E19" i="1"/>
  <c r="F19" i="1"/>
  <c r="K19" i="1" s="1"/>
  <c r="C19" i="1"/>
  <c r="C27" i="1" l="1"/>
  <c r="M27" i="1"/>
  <c r="G25" i="1"/>
  <c r="E27" i="1"/>
  <c r="G19" i="1"/>
  <c r="L27" i="1"/>
  <c r="I27" i="1"/>
  <c r="F27" i="1"/>
  <c r="G27" i="1" l="1"/>
  <c r="K27" i="1"/>
</calcChain>
</file>

<file path=xl/sharedStrings.xml><?xml version="1.0" encoding="utf-8"?>
<sst xmlns="http://schemas.openxmlformats.org/spreadsheetml/2006/main" count="53" uniqueCount="53">
  <si>
    <t>Semana Internacional de Cine Valladolid</t>
  </si>
  <si>
    <t>PRESUPUESTO DE INGRESOS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</si>
  <si>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</si>
  <si>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</si>
  <si>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</si>
  <si>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</si>
  <si>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</si>
  <si>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</si>
  <si>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</si>
  <si>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</si>
  <si>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</si>
  <si>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</si>
  <si>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</si>
  <si>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Econ.</t>
  </si>
  <si>
    <t>ESTADO DE EJECUCIÓN HASTA</t>
  </si>
  <si>
    <t>Estado de ejecución</t>
  </si>
  <si>
    <t>Total operaciones corrientes</t>
  </si>
  <si>
    <t>Total operaciones financieras</t>
  </si>
  <si>
    <t>TOTALES</t>
  </si>
  <si>
    <t>34400</t>
  </si>
  <si>
    <t>Venta de entradas a espectáculos</t>
  </si>
  <si>
    <t>34401</t>
  </si>
  <si>
    <t>Venta de acreditaciones SEMINCI</t>
  </si>
  <si>
    <t>36000</t>
  </si>
  <si>
    <t>Venta de publicaciones</t>
  </si>
  <si>
    <t>36001</t>
  </si>
  <si>
    <t>Venta de otros bienes</t>
  </si>
  <si>
    <t>39901</t>
  </si>
  <si>
    <t>Ingresos Seminci Campus</t>
  </si>
  <si>
    <t>40101</t>
  </si>
  <si>
    <t>Aportación ordinaria del Ayuntamiento</t>
  </si>
  <si>
    <t>42090</t>
  </si>
  <si>
    <t>Aportación M. Cultura (I.C.A.A.)</t>
  </si>
  <si>
    <t>45080</t>
  </si>
  <si>
    <t>Aportación Junta de Castilla y León</t>
  </si>
  <si>
    <t>46100</t>
  </si>
  <si>
    <t>Aportación de la Diputación Provincial</t>
  </si>
  <si>
    <t>55900</t>
  </si>
  <si>
    <t>Aprovechamientos por publicidad</t>
  </si>
  <si>
    <t>55901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</si>
  <si>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</si>
  <si>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</si>
  <si>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</si>
  <si>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</si>
  <si>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</si>
  <si>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</si>
  <si>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87000</t>
  </si>
  <si>
    <t>Para gastos generales.</t>
  </si>
  <si>
    <t>Aprovechamientos por convenios de colaboración</t>
  </si>
  <si>
    <t>38903</t>
  </si>
  <si>
    <t>SALDO DEPÓSITO LIQUIDACIÓN IVA 2010 A 2015.</t>
  </si>
  <si>
    <t>39900</t>
  </si>
  <si>
    <t>Otros ingresos diversos.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</si>
</sst>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i/>
      <sz val="10"/>
      <color indexed="8"/>
      <name val="Arial Narrow"/>
      <family val="2"/>
    </font>
    <font>
      <sz val="10"/>
      <color theme="0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9" fillId="3" borderId="0" applyNumberFormat="0" applyBorder="0" applyAlignment="0" applyProtection="0"/>
    <xf numFmtId="0" fontId="2" fillId="0" borderId="0"/>
    <xf numFmtId="0" fontId="8" fillId="0" borderId="1" applyNumberFormat="0" applyFill="0" applyAlignment="0" applyProtection="0"/>
    <xf numFmtId="0" fontId="1" fillId="0" borderId="0"/>
  </cellStyleXfs>
  <cellXfs count="24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21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wrapText="1"/>
    </xf>
    <xf numFmtId="4" fontId="3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center"/>
    </xf>
    <xf numFmtId="14" fontId="3" fillId="0" borderId="0" xfId="0" applyNumberFormat="1" applyFont="1" applyFill="1" applyBorder="1" applyAlignment="1" applyProtection="1">
      <alignment horizontal="center"/>
    </xf>
    <xf numFmtId="10" fontId="3" fillId="0" borderId="0" xfId="0" applyNumberFormat="1" applyFont="1" applyFill="1" applyBorder="1" applyAlignment="1" applyProtection="1">
      <alignment horizontal="right"/>
    </xf>
    <xf numFmtId="10" fontId="6" fillId="0" borderId="0" xfId="0" applyNumberFormat="1" applyFont="1" applyFill="1" applyBorder="1" applyAlignment="1" applyProtection="1">
      <alignment horizontal="right"/>
    </xf>
    <xf numFmtId="4" fontId="7" fillId="0" borderId="0" xfId="2" applyNumberFormat="1" applyFont="1"/>
    <xf numFmtId="1" fontId="7" fillId="0" borderId="0" xfId="4" applyNumberFormat="1" applyFont="1"/>
    <xf numFmtId="49" fontId="7" fillId="0" borderId="0" xfId="4" applyNumberFormat="1" applyFont="1"/>
    <xf numFmtId="4" fontId="7" fillId="0" borderId="0" xfId="4" applyNumberFormat="1" applyFont="1"/>
  </cellXfs>
  <cellStyles count="5">
    <cellStyle name="Buena" xfId="1"/>
    <cellStyle name="Normal" xfId="0" builtinId="0"/>
    <cellStyle name="Normal_Ingresos 3º trimestre" xfId="2"/>
    <cellStyle name="Normal_Ingresos 4º trimestre" xfId="4"/>
    <cellStyle name="Título 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view="pageLayout" zoomScaleNormal="71" workbookViewId="0">
      <selection activeCell="J27" sqref="J27"/>
    </sheetView>
  </sheetViews>
  <sheetFormatPr baseColWidth="10" defaultColWidth="11.3984375" defaultRowHeight="13" x14ac:dyDescent="0.3"/>
  <cols>
    <col min="1" max="1" width="6.8984375" style="1" customWidth="1"/>
    <col min="2" max="2" width="38.09765625" style="1" bestFit="1" customWidth="1"/>
    <col min="3" max="3" width="13.8984375" style="1" customWidth="1"/>
    <col min="4" max="4" width="12.09765625" style="1" bestFit="1" customWidth="1"/>
    <col min="5" max="5" width="21.09765625" style="1" customWidth="1"/>
    <col min="6" max="6" width="15.3984375" style="1" customWidth="1"/>
    <col min="7" max="7" width="11.8984375" style="1" customWidth="1"/>
    <col min="8" max="8" width="12.296875" style="1" customWidth="1"/>
    <col min="9" max="9" width="10.8984375" style="1" customWidth="1"/>
    <col min="10" max="10" width="13.8984375" style="1" customWidth="1"/>
    <col min="11" max="11" width="11.59765625" style="1" customWidth="1"/>
    <col min="12" max="12" width="12.09765625" style="1" customWidth="1"/>
    <col min="13" max="13" width="15.296875" style="1" customWidth="1"/>
    <col min="14" max="243" width="11.296875" style="1" customWidth="1"/>
    <col min="244" max="16384" width="11.3984375" style="1"/>
  </cols>
  <sheetData>
    <row r="1" spans="1:13" x14ac:dyDescent="0.3">
      <c r="A1" s="2" t="s">
        <v>0</v>
      </c>
      <c r="G1" s="3"/>
    </row>
    <row r="2" spans="1:13" x14ac:dyDescent="0.3">
      <c r="A2" s="2" t="s">
        <v>1</v>
      </c>
      <c r="C2" s="16">
        <v>2017</v>
      </c>
      <c r="G2" s="4"/>
    </row>
    <row r="3" spans="1:13" x14ac:dyDescent="0.3">
      <c r="A3" s="5" t="s">
        <v>14</v>
      </c>
      <c r="C3" s="17">
        <v>43100</v>
      </c>
    </row>
    <row r="5" spans="1:13" ht="26" x14ac:dyDescent="0.3">
      <c r="A5" s="6" t="s">
        <v>13</v>
      </c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9" t="s">
        <v>15</v>
      </c>
    </row>
    <row r="6" spans="1:13" x14ac:dyDescent="0.3">
      <c r="A6" s="21" t="s">
        <v>19</v>
      </c>
      <c r="B6" s="22" t="s">
        <v>20</v>
      </c>
      <c r="C6" s="23">
        <v>160000</v>
      </c>
      <c r="D6" s="23">
        <v>0</v>
      </c>
      <c r="E6" s="23">
        <v>160000</v>
      </c>
      <c r="F6" s="23">
        <v>162068.71</v>
      </c>
      <c r="G6" s="18">
        <f>IF(E6=0," ",F6/E6)</f>
        <v>1.0129294375</v>
      </c>
      <c r="H6" s="23">
        <v>162100.71</v>
      </c>
      <c r="I6" s="23">
        <v>32</v>
      </c>
      <c r="J6" s="23">
        <v>162068.71</v>
      </c>
      <c r="K6" s="11">
        <f>IF(F6=0," ",J6/F6)</f>
        <v>1</v>
      </c>
      <c r="L6" s="23">
        <v>0</v>
      </c>
      <c r="M6" s="10">
        <f>F6-E6</f>
        <v>2068.7099999999919</v>
      </c>
    </row>
    <row r="7" spans="1:13" x14ac:dyDescent="0.3">
      <c r="A7" s="21" t="s">
        <v>21</v>
      </c>
      <c r="B7" s="22" t="s">
        <v>22</v>
      </c>
      <c r="C7" s="23">
        <v>300</v>
      </c>
      <c r="D7" s="23">
        <v>0</v>
      </c>
      <c r="E7" s="23">
        <v>300</v>
      </c>
      <c r="F7" s="23">
        <v>900</v>
      </c>
      <c r="G7" s="18">
        <f t="shared" ref="G7:G18" si="0">IF(E7=0," ",F7/E7)</f>
        <v>3</v>
      </c>
      <c r="H7" s="23">
        <v>900</v>
      </c>
      <c r="I7" s="23">
        <v>0</v>
      </c>
      <c r="J7" s="23">
        <v>900</v>
      </c>
      <c r="K7" s="11">
        <f t="shared" ref="K7:K18" si="1">IF(F7=0," ",J7/F7)</f>
        <v>1</v>
      </c>
      <c r="L7" s="23">
        <v>0</v>
      </c>
      <c r="M7" s="10">
        <f t="shared" ref="M7:M15" si="2">F7-E7</f>
        <v>600</v>
      </c>
    </row>
    <row r="8" spans="1:13" x14ac:dyDescent="0.3">
      <c r="A8" s="21" t="s">
        <v>23</v>
      </c>
      <c r="B8" s="22" t="s">
        <v>24</v>
      </c>
      <c r="C8" s="23">
        <v>10000</v>
      </c>
      <c r="D8" s="23">
        <v>0</v>
      </c>
      <c r="E8" s="23">
        <v>10000</v>
      </c>
      <c r="F8" s="23">
        <v>3922.94</v>
      </c>
      <c r="G8" s="18">
        <f t="shared" si="0"/>
        <v>0.39229400000000003</v>
      </c>
      <c r="H8" s="23">
        <v>3922.94</v>
      </c>
      <c r="I8" s="23">
        <v>0</v>
      </c>
      <c r="J8" s="23">
        <v>3922.94</v>
      </c>
      <c r="K8" s="11">
        <f t="shared" si="1"/>
        <v>1</v>
      </c>
      <c r="L8" s="23">
        <v>0</v>
      </c>
      <c r="M8" s="10">
        <f t="shared" si="2"/>
        <v>-6077.0599999999995</v>
      </c>
    </row>
    <row r="9" spans="1:13" x14ac:dyDescent="0.3">
      <c r="A9" s="21" t="s">
        <v>25</v>
      </c>
      <c r="B9" s="22" t="s">
        <v>26</v>
      </c>
      <c r="C9" s="23">
        <v>3000</v>
      </c>
      <c r="D9" s="23">
        <v>0</v>
      </c>
      <c r="E9" s="23">
        <v>3000</v>
      </c>
      <c r="F9" s="23">
        <v>1448</v>
      </c>
      <c r="G9" s="18">
        <f t="shared" si="0"/>
        <v>0.48266666666666669</v>
      </c>
      <c r="H9" s="23">
        <v>1448</v>
      </c>
      <c r="I9" s="23">
        <v>0</v>
      </c>
      <c r="J9" s="23">
        <v>1448</v>
      </c>
      <c r="K9" s="11">
        <f t="shared" si="1"/>
        <v>1</v>
      </c>
      <c r="L9" s="23">
        <v>0</v>
      </c>
      <c r="M9" s="10">
        <f t="shared" si="2"/>
        <v>-1552</v>
      </c>
    </row>
    <row r="10" spans="1:13" x14ac:dyDescent="0.3">
      <c r="A10" s="21" t="s">
        <v>49</v>
      </c>
      <c r="B10" s="22" t="s">
        <v>50</v>
      </c>
      <c r="C10" s="23">
        <v>0</v>
      </c>
      <c r="D10" s="23">
        <v>0</v>
      </c>
      <c r="E10" s="23">
        <v>0</v>
      </c>
      <c r="F10" s="23">
        <v>136972.66</v>
      </c>
      <c r="G10" s="18" t="str">
        <f t="shared" si="0"/>
        <v xml:space="preserve"> </v>
      </c>
      <c r="H10" s="23">
        <v>136972.66</v>
      </c>
      <c r="I10" s="23">
        <v>0</v>
      </c>
      <c r="J10" s="23">
        <v>136972.66</v>
      </c>
      <c r="K10" s="11">
        <f t="shared" si="1"/>
        <v>1</v>
      </c>
      <c r="L10" s="23">
        <v>0</v>
      </c>
      <c r="M10" s="10">
        <f t="shared" si="2"/>
        <v>136972.66</v>
      </c>
    </row>
    <row r="11" spans="1:13" x14ac:dyDescent="0.3">
      <c r="A11" s="21" t="s">
        <v>51</v>
      </c>
      <c r="B11" s="22" t="s">
        <v>52</v>
      </c>
      <c r="C11" s="23">
        <v>0</v>
      </c>
      <c r="D11" s="23">
        <v>0</v>
      </c>
      <c r="E11" s="23">
        <v>0</v>
      </c>
      <c r="F11" s="23">
        <v>6805.45</v>
      </c>
      <c r="G11" s="18" t="str">
        <f t="shared" si="0"/>
        <v xml:space="preserve"> </v>
      </c>
      <c r="H11" s="23">
        <v>6805.45</v>
      </c>
      <c r="I11" s="23">
        <v>0</v>
      </c>
      <c r="J11" s="23">
        <v>6805.45</v>
      </c>
      <c r="K11" s="11">
        <f t="shared" si="1"/>
        <v>1</v>
      </c>
      <c r="L11" s="23">
        <v>0</v>
      </c>
      <c r="M11" s="10">
        <f t="shared" si="2"/>
        <v>6805.45</v>
      </c>
    </row>
    <row r="12" spans="1:13" x14ac:dyDescent="0.3">
      <c r="A12" s="21" t="s">
        <v>27</v>
      </c>
      <c r="B12" s="22" t="s">
        <v>28</v>
      </c>
      <c r="C12" s="23">
        <v>1000</v>
      </c>
      <c r="D12" s="23">
        <v>0</v>
      </c>
      <c r="E12" s="23">
        <v>1000</v>
      </c>
      <c r="F12" s="23">
        <v>775</v>
      </c>
      <c r="G12" s="18">
        <f t="shared" si="0"/>
        <v>0.77500000000000002</v>
      </c>
      <c r="H12" s="23">
        <v>775</v>
      </c>
      <c r="I12" s="23">
        <v>0</v>
      </c>
      <c r="J12" s="23">
        <v>775</v>
      </c>
      <c r="K12" s="11">
        <f t="shared" si="1"/>
        <v>1</v>
      </c>
      <c r="L12" s="23">
        <v>0</v>
      </c>
      <c r="M12" s="10">
        <f t="shared" si="2"/>
        <v>-225</v>
      </c>
    </row>
    <row r="13" spans="1:13" x14ac:dyDescent="0.3">
      <c r="A13" s="21" t="s">
        <v>29</v>
      </c>
      <c r="B13" s="22" t="s">
        <v>30</v>
      </c>
      <c r="C13" s="23">
        <v>1307064</v>
      </c>
      <c r="D13" s="23">
        <v>0</v>
      </c>
      <c r="E13" s="23">
        <v>1307064</v>
      </c>
      <c r="F13" s="23">
        <v>1307064</v>
      </c>
      <c r="G13" s="18">
        <f t="shared" si="0"/>
        <v>1</v>
      </c>
      <c r="H13" s="23">
        <v>1307064</v>
      </c>
      <c r="I13" s="23">
        <v>0</v>
      </c>
      <c r="J13" s="23">
        <v>1307064</v>
      </c>
      <c r="K13" s="11">
        <f t="shared" si="1"/>
        <v>1</v>
      </c>
      <c r="L13" s="23">
        <v>0</v>
      </c>
      <c r="M13" s="10">
        <f t="shared" si="2"/>
        <v>0</v>
      </c>
    </row>
    <row r="14" spans="1:13" x14ac:dyDescent="0.3">
      <c r="A14" s="21" t="s">
        <v>31</v>
      </c>
      <c r="B14" s="22" t="s">
        <v>32</v>
      </c>
      <c r="C14" s="23">
        <v>174800</v>
      </c>
      <c r="D14" s="23">
        <v>0</v>
      </c>
      <c r="E14" s="23">
        <v>174800</v>
      </c>
      <c r="F14" s="23">
        <v>140000</v>
      </c>
      <c r="G14" s="18">
        <f t="shared" si="0"/>
        <v>0.8009153318077803</v>
      </c>
      <c r="H14" s="23">
        <v>140000</v>
      </c>
      <c r="I14" s="23">
        <v>0</v>
      </c>
      <c r="J14" s="23">
        <v>140000</v>
      </c>
      <c r="K14" s="11">
        <f t="shared" si="1"/>
        <v>1</v>
      </c>
      <c r="L14" s="23">
        <v>0</v>
      </c>
      <c r="M14" s="10">
        <f t="shared" si="2"/>
        <v>-34800</v>
      </c>
    </row>
    <row r="15" spans="1:13" x14ac:dyDescent="0.3">
      <c r="A15" s="21" t="s">
        <v>33</v>
      </c>
      <c r="B15" s="22" t="s">
        <v>34</v>
      </c>
      <c r="C15" s="23">
        <v>144000</v>
      </c>
      <c r="D15" s="23">
        <v>0</v>
      </c>
      <c r="E15" s="23">
        <v>144000</v>
      </c>
      <c r="F15" s="23">
        <v>144000</v>
      </c>
      <c r="G15" s="18">
        <f t="shared" si="0"/>
        <v>1</v>
      </c>
      <c r="H15" s="23">
        <v>108000</v>
      </c>
      <c r="I15" s="23">
        <v>0</v>
      </c>
      <c r="J15" s="23">
        <v>108000</v>
      </c>
      <c r="K15" s="11">
        <f t="shared" si="1"/>
        <v>0.75</v>
      </c>
      <c r="L15" s="23">
        <v>36000</v>
      </c>
      <c r="M15" s="10">
        <f t="shared" si="2"/>
        <v>0</v>
      </c>
    </row>
    <row r="16" spans="1:13" x14ac:dyDescent="0.3">
      <c r="A16" s="21" t="s">
        <v>35</v>
      </c>
      <c r="B16" s="22" t="s">
        <v>36</v>
      </c>
      <c r="C16" s="23">
        <v>45000</v>
      </c>
      <c r="D16" s="23">
        <v>0</v>
      </c>
      <c r="E16" s="23">
        <v>45000</v>
      </c>
      <c r="F16" s="23">
        <v>45000</v>
      </c>
      <c r="G16" s="18">
        <f t="shared" si="0"/>
        <v>1</v>
      </c>
      <c r="H16" s="23">
        <v>45000</v>
      </c>
      <c r="I16" s="23">
        <v>0</v>
      </c>
      <c r="J16" s="23">
        <v>45000</v>
      </c>
      <c r="K16" s="11">
        <f t="shared" si="1"/>
        <v>1</v>
      </c>
      <c r="L16" s="23">
        <v>0</v>
      </c>
      <c r="M16" s="10">
        <f t="shared" ref="M16:M18" si="3">F16-E16</f>
        <v>0</v>
      </c>
    </row>
    <row r="17" spans="1:13" x14ac:dyDescent="0.3">
      <c r="A17" s="21" t="s">
        <v>37</v>
      </c>
      <c r="B17" s="22" t="s">
        <v>38</v>
      </c>
      <c r="C17" s="23">
        <v>6000</v>
      </c>
      <c r="D17" s="23">
        <v>0</v>
      </c>
      <c r="E17" s="23">
        <v>6000</v>
      </c>
      <c r="F17" s="23">
        <v>13150</v>
      </c>
      <c r="G17" s="18">
        <f t="shared" si="0"/>
        <v>2.1916666666666669</v>
      </c>
      <c r="H17" s="23">
        <v>10000</v>
      </c>
      <c r="I17" s="23">
        <v>0</v>
      </c>
      <c r="J17" s="23">
        <v>10000</v>
      </c>
      <c r="K17" s="11">
        <f t="shared" si="1"/>
        <v>0.76045627376425851</v>
      </c>
      <c r="L17" s="23">
        <v>3150</v>
      </c>
      <c r="M17" s="10">
        <f t="shared" si="3"/>
        <v>7150</v>
      </c>
    </row>
    <row r="18" spans="1:13" x14ac:dyDescent="0.3">
      <c r="A18" s="21" t="s">
        <v>39</v>
      </c>
      <c r="B18" s="22" t="s">
        <v>48</v>
      </c>
      <c r="C18" s="23">
        <v>136264</v>
      </c>
      <c r="D18" s="23">
        <v>20420.55</v>
      </c>
      <c r="E18" s="23">
        <v>156684.54999999999</v>
      </c>
      <c r="F18" s="23">
        <v>186224.46</v>
      </c>
      <c r="G18" s="18">
        <f t="shared" si="0"/>
        <v>1.1885310963971878</v>
      </c>
      <c r="H18" s="23">
        <v>91264.46</v>
      </c>
      <c r="I18" s="23">
        <v>0</v>
      </c>
      <c r="J18" s="23">
        <v>91264.46</v>
      </c>
      <c r="K18" s="11">
        <f t="shared" si="1"/>
        <v>0.49007772663161442</v>
      </c>
      <c r="L18" s="23">
        <v>94960</v>
      </c>
      <c r="M18" s="10">
        <f t="shared" si="3"/>
        <v>29539.910000000003</v>
      </c>
    </row>
    <row r="19" spans="1:13" s="12" customFormat="1" x14ac:dyDescent="0.3">
      <c r="B19" s="12" t="s">
        <v>16</v>
      </c>
      <c r="C19" s="13">
        <f>SUM(C6:C18)</f>
        <v>1987428</v>
      </c>
      <c r="D19" s="13">
        <f>SUM(D6:D18)</f>
        <v>20420.55</v>
      </c>
      <c r="E19" s="13">
        <f>SUM(E6:E18)</f>
        <v>2007848.55</v>
      </c>
      <c r="F19" s="13">
        <f>SUM(F6:F18)</f>
        <v>2148331.2200000002</v>
      </c>
      <c r="G19" s="19">
        <f t="shared" ref="G19" si="4">IF(E19=0," ",F19/E19)</f>
        <v>1.0699667661686934</v>
      </c>
      <c r="H19" s="13">
        <f>SUM(H6:H18)</f>
        <v>2014253.22</v>
      </c>
      <c r="I19" s="13">
        <f>SUM(I6:I18)</f>
        <v>32</v>
      </c>
      <c r="J19" s="13">
        <f>SUM(J6:J18)</f>
        <v>2014221.22</v>
      </c>
      <c r="K19" s="15">
        <f>J19/F19</f>
        <v>0.93757480282765704</v>
      </c>
      <c r="L19" s="13">
        <f>SUM(L6:L18)</f>
        <v>134110</v>
      </c>
      <c r="M19" s="13">
        <f>SUM(M6:M18)</f>
        <v>140482.67000000001</v>
      </c>
    </row>
    <row r="21" spans="1:13" x14ac:dyDescent="0.3">
      <c r="A21" s="21" t="s">
        <v>40</v>
      </c>
      <c r="B21" s="22" t="s">
        <v>41</v>
      </c>
      <c r="C21" s="23">
        <v>1000</v>
      </c>
      <c r="D21" s="23">
        <v>0</v>
      </c>
      <c r="E21" s="23">
        <v>1000</v>
      </c>
      <c r="F21" s="23">
        <v>0</v>
      </c>
      <c r="G21" s="18">
        <f t="shared" ref="G21:G24" si="5">IF(E21=0," ",F21/E21)</f>
        <v>0</v>
      </c>
      <c r="H21" s="23">
        <v>0</v>
      </c>
      <c r="I21" s="23">
        <v>0</v>
      </c>
      <c r="J21" s="23">
        <v>0</v>
      </c>
      <c r="K21" s="11" t="str">
        <f t="shared" ref="K21:K24" si="6">IF(F21=0," ",J21/F21)</f>
        <v xml:space="preserve"> </v>
      </c>
      <c r="L21" s="20">
        <v>0</v>
      </c>
      <c r="M21" s="10">
        <f t="shared" ref="M21:M24" si="7">F21-E21</f>
        <v>-1000</v>
      </c>
    </row>
    <row r="22" spans="1:13" x14ac:dyDescent="0.3">
      <c r="A22" s="21" t="s">
        <v>42</v>
      </c>
      <c r="B22" s="22" t="s">
        <v>43</v>
      </c>
      <c r="C22" s="23">
        <v>400</v>
      </c>
      <c r="D22" s="23">
        <v>0</v>
      </c>
      <c r="E22" s="23">
        <v>400</v>
      </c>
      <c r="F22" s="23">
        <v>0</v>
      </c>
      <c r="G22" s="18">
        <f t="shared" si="5"/>
        <v>0</v>
      </c>
      <c r="H22" s="23">
        <v>0</v>
      </c>
      <c r="I22" s="23">
        <v>0</v>
      </c>
      <c r="J22" s="23">
        <v>0</v>
      </c>
      <c r="K22" s="11" t="str">
        <f t="shared" si="6"/>
        <v xml:space="preserve"> </v>
      </c>
      <c r="L22" s="20">
        <v>0</v>
      </c>
      <c r="M22" s="10">
        <f t="shared" si="7"/>
        <v>-400</v>
      </c>
    </row>
    <row r="23" spans="1:13" x14ac:dyDescent="0.3">
      <c r="A23" s="21" t="s">
        <v>44</v>
      </c>
      <c r="B23" s="22" t="s">
        <v>45</v>
      </c>
      <c r="C23" s="23">
        <v>400</v>
      </c>
      <c r="D23" s="23">
        <v>0</v>
      </c>
      <c r="E23" s="23">
        <v>400</v>
      </c>
      <c r="F23" s="23">
        <v>0</v>
      </c>
      <c r="G23" s="18">
        <f t="shared" si="5"/>
        <v>0</v>
      </c>
      <c r="H23" s="23">
        <v>0</v>
      </c>
      <c r="I23" s="23">
        <v>0</v>
      </c>
      <c r="J23" s="23">
        <v>0</v>
      </c>
      <c r="K23" s="11" t="str">
        <f t="shared" si="6"/>
        <v xml:space="preserve"> </v>
      </c>
      <c r="L23" s="20">
        <v>0</v>
      </c>
      <c r="M23" s="10">
        <f t="shared" si="7"/>
        <v>-400</v>
      </c>
    </row>
    <row r="24" spans="1:13" x14ac:dyDescent="0.3">
      <c r="A24" s="21" t="s">
        <v>46</v>
      </c>
      <c r="B24" s="22" t="s">
        <v>47</v>
      </c>
      <c r="C24" s="23">
        <v>0</v>
      </c>
      <c r="D24" s="23">
        <v>200000</v>
      </c>
      <c r="E24" s="23">
        <v>200000</v>
      </c>
      <c r="F24" s="23">
        <v>0</v>
      </c>
      <c r="G24" s="18">
        <f t="shared" si="5"/>
        <v>0</v>
      </c>
      <c r="H24" s="23">
        <v>0</v>
      </c>
      <c r="I24" s="23">
        <v>0</v>
      </c>
      <c r="J24" s="23">
        <v>0</v>
      </c>
      <c r="K24" s="11" t="str">
        <f t="shared" si="6"/>
        <v xml:space="preserve"> </v>
      </c>
      <c r="L24" s="20">
        <v>0</v>
      </c>
      <c r="M24" s="10">
        <f t="shared" si="7"/>
        <v>-200000</v>
      </c>
    </row>
    <row r="25" spans="1:13" s="12" customFormat="1" x14ac:dyDescent="0.3">
      <c r="B25" s="12" t="s">
        <v>17</v>
      </c>
      <c r="C25" s="13">
        <f>SUM(C23:C24)</f>
        <v>400</v>
      </c>
      <c r="D25" s="13">
        <f>SUM(D23:D24)</f>
        <v>200000</v>
      </c>
      <c r="E25" s="13">
        <f>SUM(E23:E24)</f>
        <v>200400</v>
      </c>
      <c r="F25" s="13">
        <f>SUM(F23:F24)</f>
        <v>0</v>
      </c>
      <c r="G25" s="19">
        <f t="shared" ref="G25" si="8">IF(E25=0," ",F25/E25)</f>
        <v>0</v>
      </c>
      <c r="H25" s="13">
        <f>SUM(H23:H24)</f>
        <v>0</v>
      </c>
      <c r="I25" s="13">
        <f>SUM(I23:I24)</f>
        <v>0</v>
      </c>
      <c r="J25" s="13">
        <f>SUM(J23:J24)</f>
        <v>0</v>
      </c>
      <c r="K25" s="19" t="str">
        <f t="shared" ref="K25" si="9">IF(I25=0," ",J25/I25)</f>
        <v xml:space="preserve"> </v>
      </c>
      <c r="L25" s="13">
        <f>SUM(L23:L24)</f>
        <v>0</v>
      </c>
      <c r="M25" s="13">
        <f>SUM(M23:M24)</f>
        <v>-200400</v>
      </c>
    </row>
    <row r="27" spans="1:13" s="12" customFormat="1" x14ac:dyDescent="0.3">
      <c r="B27" s="12" t="s">
        <v>18</v>
      </c>
      <c r="C27" s="13">
        <f>SUM(C19,C25)</f>
        <v>1987828</v>
      </c>
      <c r="D27" s="13">
        <f>SUM(D19,D25)</f>
        <v>220420.55</v>
      </c>
      <c r="E27" s="13">
        <f>SUM(E19,E25)</f>
        <v>2208248.5499999998</v>
      </c>
      <c r="F27" s="13">
        <f>SUM(F19,F25)</f>
        <v>2148331.2200000002</v>
      </c>
      <c r="G27" s="14">
        <f>F27/E27</f>
        <v>0.97286658243248947</v>
      </c>
      <c r="H27" s="13">
        <f>SUM(H19,H25)</f>
        <v>2014253.22</v>
      </c>
      <c r="I27" s="13">
        <f>SUM(I19,I25)</f>
        <v>32</v>
      </c>
      <c r="J27" s="13">
        <f>SUM(J19,J25)</f>
        <v>2014221.22</v>
      </c>
      <c r="K27" s="15">
        <f>J27/F27</f>
        <v>0.93757480282765704</v>
      </c>
      <c r="L27" s="13">
        <f>SUM(L19,L25)</f>
        <v>134110</v>
      </c>
      <c r="M27" s="13">
        <f>SUM(M19,M25)</f>
        <v>-59917.329999999987</v>
      </c>
    </row>
  </sheetData>
  <printOptions gridLines="1"/>
  <pageMargins left="0.74803149606299213" right="0.74803149606299213" top="0.70866141732283472" bottom="0.98425196850393704" header="0.27559055118110237" footer="0"/>
  <pageSetup paperSize="9" scale="67" fitToHeight="0" orientation="landscape" verticalDpi="0" r:id="rId1"/>
  <headerFooter alignWithMargins="0">
    <oddHeader>&amp;C&amp;"Arial Narrow,Negrita"&amp;12&amp;USEMINCI-ESTADO DE EJECUCIÓN DE INGRESOS CUARTO TRIMESTRE DE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4º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2017-07-05T13:06:07Z</cp:lastPrinted>
  <dcterms:created xsi:type="dcterms:W3CDTF">2016-04-20T11:08:51Z</dcterms:created>
  <dcterms:modified xsi:type="dcterms:W3CDTF">2018-02-19T09:01:32Z</dcterms:modified>
</cp:coreProperties>
</file>