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ón\2017\4 Trimestre\SEMINCI\"/>
    </mc:Choice>
  </mc:AlternateContent>
  <bookViews>
    <workbookView xWindow="0" yWindow="30" windowWidth="7490" windowHeight="4140"/>
  </bookViews>
  <sheets>
    <sheet name="TD" sheetId="2" r:id="rId1"/>
    <sheet name="Gastos 4º trimestre" sheetId="1" r:id="rId2"/>
    <sheet name="Hoja1" sheetId="3" r:id="rId3"/>
  </sheets>
  <calcPr calcId="125725"/>
  <pivotCaches>
    <pivotCache cacheId="5" r:id="rId4"/>
  </pivotCaches>
</workbook>
</file>

<file path=xl/calcChain.xml><?xml version="1.0" encoding="utf-8"?>
<calcChain xmlns="http://schemas.openxmlformats.org/spreadsheetml/2006/main">
  <c r="D53" i="1" l="1"/>
  <c r="E53" i="1"/>
  <c r="C53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</calcChain>
</file>

<file path=xl/sharedStrings.xml><?xml version="1.0" encoding="utf-8"?>
<sst xmlns="http://schemas.openxmlformats.org/spreadsheetml/2006/main" count="233" uniqueCount="130">
  <si>
    <t>Semana Internacional de Cine Valladolid</t>
  </si>
  <si>
    <t>PRESUPUESTO DE GASTOS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</si>
  <si>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</si>
  <si>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</si>
  <si>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</si>
  <si>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</si>
  <si>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</si>
  <si>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</si>
  <si>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</si>
  <si>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</si>
  <si>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09</t>
  </si>
  <si>
    <t>3343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</si>
  <si>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</si>
  <si>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</si>
  <si>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</si>
  <si>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</si>
  <si>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</si>
  <si>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</si>
  <si>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</si>
  <si>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</si>
  <si>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</si>
  <si>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</si>
  <si>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</si>
  <si>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</si>
  <si>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</si>
  <si>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</si>
  <si>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</si>
  <si>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</si>
  <si>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16000</t>
  </si>
  <si>
    <t>Seguridad Social.</t>
  </si>
  <si>
    <t>202</t>
  </si>
  <si>
    <t>Arrendamientos de edificios y otras construcciones.</t>
  </si>
  <si>
    <t>203</t>
  </si>
  <si>
    <t>Arrendamientos de maquinaria, instalaciones y utillaje.</t>
  </si>
  <si>
    <t>208</t>
  </si>
  <si>
    <t>Arrendamientos de otro inmovilizado material.</t>
  </si>
  <si>
    <t>213</t>
  </si>
  <si>
    <t>Reparación de maquinaria, instalaciones técnicas y utillaje.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</si>
  <si>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</si>
  <si>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</si>
  <si>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</si>
  <si>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</si>
  <si>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</si>
  <si>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</si>
  <si>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22100</t>
  </si>
  <si>
    <t>Energía eléctrica.</t>
  </si>
  <si>
    <t>22101</t>
  </si>
  <si>
    <t>Agua.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</si>
  <si>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</si>
  <si>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</si>
  <si>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</si>
  <si>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</si>
  <si>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</si>
  <si>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</si>
  <si>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</si>
  <si>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</si>
  <si>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224</t>
  </si>
  <si>
    <t>Primas de seguros.</t>
  </si>
  <si>
    <t>22601</t>
  </si>
  <si>
    <t>Atenciones protocolarias y representativas.</t>
  </si>
  <si>
    <t>22602</t>
  </si>
  <si>
    <t>Publicidad y propaganda.</t>
  </si>
  <si>
    <t>22699</t>
  </si>
  <si>
    <t>Otros gastos diversos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</si>
  <si>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</si>
  <si>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</si>
  <si>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</si>
  <si>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</si>
  <si>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</si>
  <si>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</si>
  <si>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23020</t>
  </si>
  <si>
    <t>Dietas del personal no directivo</t>
  </si>
  <si>
    <t>359</t>
  </si>
  <si>
    <t>Otros gastos financieros.</t>
  </si>
  <si>
    <t>481</t>
  </si>
  <si>
    <t>Premios, becas, etc.</t>
  </si>
  <si>
    <t>623</t>
  </si>
  <si>
    <t>Maquinaria, instalaciones técnicas y utillaje.</t>
  </si>
  <si>
    <t>626</t>
  </si>
  <si>
    <t>640</t>
  </si>
  <si>
    <t>Gastos en inversiones de carácter inmaterial.</t>
  </si>
  <si>
    <t>641</t>
  </si>
  <si>
    <t>Gastos en aplicaciones informáticas.</t>
  </si>
  <si>
    <t>83000</t>
  </si>
  <si>
    <t>Anuncios por cuenta de particuales</t>
  </si>
  <si>
    <t>83001</t>
  </si>
  <si>
    <t>Anticipos al personal</t>
  </si>
  <si>
    <t>83101</t>
  </si>
  <si>
    <t>Prestamos al personal</t>
  </si>
  <si>
    <t>ESTADO DE EJECUCIÓN HASTA</t>
  </si>
  <si>
    <t>Descripción</t>
  </si>
  <si>
    <t>Denominación</t>
  </si>
  <si>
    <t>Seminci</t>
  </si>
  <si>
    <t>Cap.</t>
  </si>
  <si>
    <t>Suma de Créditos Iniciales</t>
  </si>
  <si>
    <t>Datos</t>
  </si>
  <si>
    <t>Total general</t>
  </si>
  <si>
    <t>Suma de Créditos Totales</t>
  </si>
  <si>
    <t>Total 09</t>
  </si>
  <si>
    <t>Total 3343</t>
  </si>
  <si>
    <t>1</t>
  </si>
  <si>
    <t>2</t>
  </si>
  <si>
    <t>3</t>
  </si>
  <si>
    <t>4</t>
  </si>
  <si>
    <t>6</t>
  </si>
  <si>
    <t>8</t>
  </si>
  <si>
    <t>Total Seminci</t>
  </si>
  <si>
    <t>Suma de Modificaciones</t>
  </si>
  <si>
    <t>Suma de Obligaciones Reconocidas</t>
  </si>
  <si>
    <t>Suma de Pagos Realizados</t>
  </si>
  <si>
    <t>Ejecución</t>
  </si>
  <si>
    <t>206</t>
  </si>
  <si>
    <t>Arrendamientos de equipos para procesos de información.</t>
  </si>
  <si>
    <t>22199</t>
  </si>
  <si>
    <t>Otros suministros.</t>
  </si>
  <si>
    <t>Art.</t>
  </si>
  <si>
    <t>16204</t>
  </si>
  <si>
    <t>Acción social.</t>
  </si>
  <si>
    <t>23010</t>
  </si>
  <si>
    <t>Del personal directivo.</t>
  </si>
  <si>
    <t>22604</t>
  </si>
  <si>
    <t>Jurídicos, contenciosos.</t>
  </si>
  <si>
    <t>22608</t>
  </si>
  <si>
    <t>Servicios bancarios y similares</t>
  </si>
  <si>
    <t>231</t>
  </si>
  <si>
    <t>Locomoción.</t>
  </si>
  <si>
    <t>233</t>
  </si>
  <si>
    <t>Otras indemnizaciones.</t>
  </si>
  <si>
    <t>150</t>
  </si>
  <si>
    <t>Productividad.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</si>
</sst>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10" fillId="2" borderId="0" applyNumberFormat="0" applyBorder="0" applyAlignment="0" applyProtection="0"/>
    <xf numFmtId="0" fontId="9" fillId="0" borderId="1" applyNumberFormat="0" applyFill="0" applyAlignment="0" applyProtection="0"/>
    <xf numFmtId="0" fontId="1" fillId="0" borderId="0"/>
  </cellStyleXfs>
  <cellXfs count="21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 vertical="center"/>
    </xf>
    <xf numFmtId="14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right" vertical="center"/>
    </xf>
    <xf numFmtId="1" fontId="7" fillId="0" borderId="0" xfId="1" applyNumberFormat="1" applyFont="1"/>
    <xf numFmtId="1" fontId="8" fillId="0" borderId="0" xfId="2" applyNumberFormat="1" applyFont="1"/>
    <xf numFmtId="0" fontId="5" fillId="0" borderId="0" xfId="0" pivotButton="1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wrapText="1"/>
    </xf>
    <xf numFmtId="4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1" fontId="7" fillId="0" borderId="0" xfId="5" applyNumberFormat="1" applyFont="1"/>
    <xf numFmtId="49" fontId="7" fillId="0" borderId="0" xfId="5" applyNumberFormat="1" applyFont="1"/>
    <xf numFmtId="4" fontId="7" fillId="0" borderId="0" xfId="5" applyNumberFormat="1" applyFont="1"/>
  </cellXfs>
  <cellStyles count="6">
    <cellStyle name="Buena" xfId="3"/>
    <cellStyle name="Normal" xfId="0" builtinId="0"/>
    <cellStyle name="Normal_Gastos 4º trimestre" xfId="5"/>
    <cellStyle name="Normal_Gastos tercer trimestre" xfId="1"/>
    <cellStyle name="Normal_Gastos tercer trimestre_1" xfId="2"/>
    <cellStyle name="Título 1" xfId="4"/>
  </cellStyles>
  <dxfs count="22">
    <dxf>
      <alignment wrapText="1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4" formatCode="0.00%"/>
    </dxf>
    <dxf>
      <alignment wrapText="1" readingOrder="0"/>
    </dxf>
    <dxf>
      <alignment horizontal="center" readingOrder="0"/>
    </dxf>
    <dxf>
      <font>
        <name val="Arial Narrow"/>
        <scheme val="none"/>
      </font>
    </dxf>
    <dxf>
      <font>
        <name val="Arial Narrow"/>
        <scheme val="none"/>
      </font>
    </dxf>
    <dxf>
      <alignment horizontal="center" readingOrder="0"/>
    </dxf>
    <dxf>
      <alignment wrapText="1" readingOrder="0"/>
    </dxf>
    <dxf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wrapTex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150.422815393518" createdVersion="6" refreshedVersion="6" minRefreshableVersion="3" recordCount="48">
  <cacheSource type="worksheet">
    <worksheetSource ref="A5:L53" sheet="Gastos 4º trimestre"/>
  </cacheSource>
  <cacheFields count="13">
    <cacheField name="Org." numFmtId="1">
      <sharedItems count="1">
        <s v="09"/>
      </sharedItems>
    </cacheField>
    <cacheField name="Prog." numFmtId="1">
      <sharedItems count="1">
        <s v="3343"/>
      </sharedItems>
    </cacheField>
    <cacheField name="Denominación" numFmtId="1">
      <sharedItems count="1">
        <s v="Seminci"/>
      </sharedItems>
    </cacheField>
    <cacheField name="Cap." numFmtId="0">
      <sharedItems count="6">
        <s v="1"/>
        <s v="2"/>
        <s v="3"/>
        <s v="4"/>
        <s v="6"/>
        <s v="8"/>
      </sharedItems>
    </cacheField>
    <cacheField name="Art." numFmtId="0">
      <sharedItems/>
    </cacheField>
    <cacheField name="Econ." numFmtId="1">
      <sharedItems/>
    </cacheField>
    <cacheField name="Descripción" numFmtId="49">
      <sharedItems/>
    </cacheField>
    <cacheField name="Créditos Iniciales" numFmtId="4">
      <sharedItems containsSemiMixedTypes="0" containsString="0" containsNumber="1" minValue="0" maxValue="1056791.9099999999"/>
    </cacheField>
    <cacheField name="Modificaciones" numFmtId="4">
      <sharedItems containsSemiMixedTypes="0" containsString="0" containsNumber="1" minValue="-37652.85" maxValue="121946.25"/>
    </cacheField>
    <cacheField name="Créditos Totales" numFmtId="4">
      <sharedItems containsSemiMixedTypes="0" containsString="0" containsNumber="1" minValue="0" maxValue="1178738.1599999999"/>
    </cacheField>
    <cacheField name="Obligaciones Reconocidas" numFmtId="4">
      <sharedItems containsSemiMixedTypes="0" containsString="0" containsNumber="1" minValue="0" maxValue="1190901.55"/>
    </cacheField>
    <cacheField name="Pagos Realizados" numFmtId="4">
      <sharedItems containsSemiMixedTypes="0" containsString="0" containsNumber="1" minValue="0" maxValue="1079560.3799999999"/>
    </cacheField>
    <cacheField name="Grado ejecución" numFmtId="0" formula="'Obligaciones Reconocidas'/'Créditos Totales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x v="0"/>
    <x v="0"/>
    <x v="0"/>
    <x v="0"/>
    <s v="12"/>
    <s v="12003"/>
    <s v="Sueldos del Grupo C1."/>
    <n v="10000"/>
    <n v="-193.22"/>
    <n v="9806.7800000000007"/>
    <n v="6117.41"/>
    <n v="6117.41"/>
  </r>
  <r>
    <x v="0"/>
    <x v="0"/>
    <x v="0"/>
    <x v="0"/>
    <s v="12"/>
    <s v="12006"/>
    <s v="Trienios."/>
    <n v="3100"/>
    <n v="0"/>
    <n v="3100"/>
    <n v="1852.19"/>
    <n v="1852.19"/>
  </r>
  <r>
    <x v="0"/>
    <x v="0"/>
    <x v="0"/>
    <x v="0"/>
    <s v="12"/>
    <s v="12100"/>
    <s v="Complemento de destino."/>
    <n v="6300"/>
    <n v="0"/>
    <n v="6300"/>
    <n v="3857.53"/>
    <n v="3857.53"/>
  </r>
  <r>
    <x v="0"/>
    <x v="0"/>
    <x v="0"/>
    <x v="0"/>
    <s v="12"/>
    <s v="12101"/>
    <s v="Complemento específico."/>
    <n v="12200"/>
    <n v="0"/>
    <n v="12200"/>
    <n v="19978.22"/>
    <n v="19978.22"/>
  </r>
  <r>
    <x v="0"/>
    <x v="0"/>
    <x v="0"/>
    <x v="0"/>
    <s v="12"/>
    <s v="12103"/>
    <s v="Otros complementos."/>
    <n v="1200"/>
    <n v="0"/>
    <n v="1200"/>
    <n v="801.43"/>
    <n v="801.43"/>
  </r>
  <r>
    <x v="0"/>
    <x v="0"/>
    <x v="0"/>
    <x v="0"/>
    <s v="13"/>
    <s v="13000"/>
    <s v="Retribuciones básicas."/>
    <n v="69500"/>
    <n v="-27854.1"/>
    <n v="41645.9"/>
    <n v="39113.19"/>
    <n v="39113.19"/>
  </r>
  <r>
    <x v="0"/>
    <x v="0"/>
    <x v="0"/>
    <x v="0"/>
    <s v="13"/>
    <s v="13002"/>
    <s v="Otras remuneraciones."/>
    <n v="60700"/>
    <n v="0"/>
    <n v="60700"/>
    <n v="62492.57"/>
    <n v="62492.57"/>
  </r>
  <r>
    <x v="0"/>
    <x v="0"/>
    <x v="0"/>
    <x v="0"/>
    <s v="13"/>
    <s v="131"/>
    <s v="Laboral temporal."/>
    <n v="127000"/>
    <n v="0"/>
    <n v="127000"/>
    <n v="127500.14"/>
    <n v="127500.14"/>
  </r>
  <r>
    <x v="0"/>
    <x v="0"/>
    <x v="0"/>
    <x v="0"/>
    <s v="15"/>
    <s v="150"/>
    <s v="Productividad."/>
    <n v="0"/>
    <n v="2720"/>
    <n v="2720"/>
    <n v="2720"/>
    <n v="720"/>
  </r>
  <r>
    <x v="0"/>
    <x v="0"/>
    <x v="0"/>
    <x v="0"/>
    <s v="16"/>
    <s v="16000"/>
    <s v="Seguridad Social."/>
    <n v="70000"/>
    <n v="-37652.85"/>
    <n v="32347.15"/>
    <n v="32347.15"/>
    <n v="32347.15"/>
  </r>
  <r>
    <x v="0"/>
    <x v="0"/>
    <x v="0"/>
    <x v="0"/>
    <s v="16"/>
    <s v="16204"/>
    <s v="Acción social."/>
    <n v="500"/>
    <n v="-64.290000000000006"/>
    <n v="435.71"/>
    <n v="435.71"/>
    <n v="435.71"/>
  </r>
  <r>
    <x v="0"/>
    <x v="0"/>
    <x v="0"/>
    <x v="1"/>
    <s v="20"/>
    <s v="202"/>
    <s v="Arrendamientos de edificios y otras construcciones."/>
    <n v="2300"/>
    <n v="0"/>
    <n v="2300"/>
    <n v="0"/>
    <n v="0"/>
  </r>
  <r>
    <x v="0"/>
    <x v="0"/>
    <x v="0"/>
    <x v="1"/>
    <s v="20"/>
    <s v="203"/>
    <s v="Arrendamientos de maquinaria, instalaciones y utillaje."/>
    <n v="24906.79"/>
    <n v="0"/>
    <n v="24906.79"/>
    <n v="15965.95"/>
    <n v="15965.95"/>
  </r>
  <r>
    <x v="0"/>
    <x v="0"/>
    <x v="0"/>
    <x v="1"/>
    <s v="20"/>
    <s v="206"/>
    <s v="Arrendamientos de equipos para procesos de información."/>
    <n v="300"/>
    <n v="0"/>
    <n v="300"/>
    <n v="2407.9"/>
    <n v="2407.9"/>
  </r>
  <r>
    <x v="0"/>
    <x v="0"/>
    <x v="0"/>
    <x v="1"/>
    <s v="20"/>
    <s v="208"/>
    <s v="Arrendamientos de otro inmovilizado material."/>
    <n v="15000"/>
    <n v="0"/>
    <n v="15000"/>
    <n v="23202.01"/>
    <n v="23202.01"/>
  </r>
  <r>
    <x v="0"/>
    <x v="0"/>
    <x v="0"/>
    <x v="1"/>
    <s v="21"/>
    <s v="213"/>
    <s v="Reparación de maquinaria, instalaciones técnicas y utillaje."/>
    <n v="4750"/>
    <n v="0"/>
    <n v="4750"/>
    <n v="2872.7"/>
    <n v="2872.7"/>
  </r>
  <r>
    <x v="0"/>
    <x v="0"/>
    <x v="0"/>
    <x v="1"/>
    <s v="21"/>
    <s v="216"/>
    <s v="Equipos para procesos de información."/>
    <n v="1000"/>
    <n v="0"/>
    <n v="1000"/>
    <n v="200.44"/>
    <n v="200.44"/>
  </r>
  <r>
    <x v="0"/>
    <x v="0"/>
    <x v="0"/>
    <x v="1"/>
    <s v="22"/>
    <s v="22000"/>
    <s v="Ordinario no inventariable."/>
    <n v="10000"/>
    <n v="0"/>
    <n v="10000"/>
    <n v="8392.7000000000007"/>
    <n v="8373.7000000000007"/>
  </r>
  <r>
    <x v="0"/>
    <x v="0"/>
    <x v="0"/>
    <x v="1"/>
    <s v="22"/>
    <s v="22001"/>
    <s v="Prensa, revistas, libros y otras publicaciones."/>
    <n v="2100"/>
    <n v="0"/>
    <n v="2100"/>
    <n v="2079.31"/>
    <n v="2079.31"/>
  </r>
  <r>
    <x v="0"/>
    <x v="0"/>
    <x v="0"/>
    <x v="1"/>
    <s v="22"/>
    <s v="22100"/>
    <s v="Energía eléctrica."/>
    <n v="600"/>
    <n v="0"/>
    <n v="600"/>
    <n v="0"/>
    <n v="0"/>
  </r>
  <r>
    <x v="0"/>
    <x v="0"/>
    <x v="0"/>
    <x v="1"/>
    <s v="22"/>
    <s v="22101"/>
    <s v="Agua."/>
    <n v="400"/>
    <n v="0"/>
    <n v="400"/>
    <n v="252.86"/>
    <n v="252.86"/>
  </r>
  <r>
    <x v="0"/>
    <x v="0"/>
    <x v="0"/>
    <x v="1"/>
    <s v="22"/>
    <s v="22199"/>
    <s v="Otros suministros."/>
    <n v="2000"/>
    <n v="0"/>
    <n v="2000"/>
    <n v="39.950000000000003"/>
    <n v="39.950000000000003"/>
  </r>
  <r>
    <x v="0"/>
    <x v="0"/>
    <x v="0"/>
    <x v="1"/>
    <s v="22"/>
    <s v="22200"/>
    <s v="Servicios de Telecomunicaciones."/>
    <n v="3300"/>
    <n v="0"/>
    <n v="3300"/>
    <n v="7226.73"/>
    <n v="6156.67"/>
  </r>
  <r>
    <x v="0"/>
    <x v="0"/>
    <x v="0"/>
    <x v="1"/>
    <s v="22"/>
    <s v="22201"/>
    <s v="Postales."/>
    <n v="400"/>
    <n v="0"/>
    <n v="400"/>
    <n v="207.18"/>
    <n v="207.18"/>
  </r>
  <r>
    <x v="0"/>
    <x v="0"/>
    <x v="0"/>
    <x v="1"/>
    <s v="22"/>
    <s v="22203"/>
    <s v="Informáticas."/>
    <n v="450"/>
    <n v="0"/>
    <n v="450"/>
    <n v="385.02"/>
    <n v="385.02"/>
  </r>
  <r>
    <x v="0"/>
    <x v="0"/>
    <x v="0"/>
    <x v="1"/>
    <s v="22"/>
    <s v="223"/>
    <s v="Transportes."/>
    <n v="15000"/>
    <n v="0"/>
    <n v="15000"/>
    <n v="11203.67"/>
    <n v="11203.67"/>
  </r>
  <r>
    <x v="0"/>
    <x v="0"/>
    <x v="0"/>
    <x v="1"/>
    <s v="22"/>
    <s v="224"/>
    <s v="Primas de seguros."/>
    <n v="3763.56"/>
    <n v="0"/>
    <n v="3763.56"/>
    <n v="2260.38"/>
    <n v="2260.38"/>
  </r>
  <r>
    <x v="0"/>
    <x v="0"/>
    <x v="0"/>
    <x v="1"/>
    <s v="22"/>
    <s v="22601"/>
    <s v="Atenciones protocolarias y representativas."/>
    <n v="227175"/>
    <n v="44877.4"/>
    <n v="272052.40000000002"/>
    <n v="235768.89"/>
    <n v="223357.07"/>
  </r>
  <r>
    <x v="0"/>
    <x v="0"/>
    <x v="0"/>
    <x v="1"/>
    <s v="22"/>
    <s v="22602"/>
    <s v="Publicidad y propaganda."/>
    <n v="20000"/>
    <n v="100000"/>
    <n v="120000"/>
    <n v="81138.19"/>
    <n v="17976.189999999999"/>
  </r>
  <r>
    <x v="0"/>
    <x v="0"/>
    <x v="0"/>
    <x v="1"/>
    <s v="22"/>
    <s v="22604"/>
    <s v="Jurídicos, contenciosos."/>
    <n v="0"/>
    <n v="0"/>
    <n v="0"/>
    <n v="17219.689999999999"/>
    <n v="17219.689999999999"/>
  </r>
  <r>
    <x v="0"/>
    <x v="0"/>
    <x v="0"/>
    <x v="1"/>
    <s v="22"/>
    <s v="22608"/>
    <s v="Servicios bancarios y similares"/>
    <n v="0"/>
    <n v="0"/>
    <n v="0"/>
    <n v="606.83000000000004"/>
    <n v="606.83000000000004"/>
  </r>
  <r>
    <x v="0"/>
    <x v="0"/>
    <x v="0"/>
    <x v="1"/>
    <s v="22"/>
    <s v="22699"/>
    <s v="Otros gastos diversos"/>
    <n v="5550"/>
    <n v="10641.36"/>
    <n v="16191.36"/>
    <n v="70795.37"/>
    <n v="19551.87"/>
  </r>
  <r>
    <x v="0"/>
    <x v="0"/>
    <x v="0"/>
    <x v="1"/>
    <s v="22"/>
    <s v="22700"/>
    <s v="Limpieza y aseo."/>
    <n v="11806.74"/>
    <n v="0"/>
    <n v="11806.74"/>
    <n v="0"/>
    <n v="0"/>
  </r>
  <r>
    <x v="0"/>
    <x v="0"/>
    <x v="0"/>
    <x v="1"/>
    <s v="22"/>
    <s v="22706"/>
    <s v="Estudios y trabajos técnicos."/>
    <n v="36634"/>
    <n v="0"/>
    <n v="36634"/>
    <n v="19204.53"/>
    <n v="12069"/>
  </r>
  <r>
    <x v="0"/>
    <x v="0"/>
    <x v="0"/>
    <x v="1"/>
    <s v="22"/>
    <s v="22799"/>
    <s v="Otros trabajos realizados por otras empresas y profes."/>
    <n v="1056791.9099999999"/>
    <n v="121946.25"/>
    <n v="1178738.1599999999"/>
    <n v="1190901.55"/>
    <n v="1079560.3799999999"/>
  </r>
  <r>
    <x v="0"/>
    <x v="0"/>
    <x v="0"/>
    <x v="1"/>
    <s v="23"/>
    <s v="23010"/>
    <s v="Del personal directivo."/>
    <n v="4000"/>
    <n v="0"/>
    <n v="4000"/>
    <n v="4062.79"/>
    <n v="3682.09"/>
  </r>
  <r>
    <x v="0"/>
    <x v="0"/>
    <x v="0"/>
    <x v="1"/>
    <s v="23"/>
    <s v="23020"/>
    <s v="Dietas del personal no directivo"/>
    <n v="4000"/>
    <n v="0"/>
    <n v="4000"/>
    <n v="1030.25"/>
    <n v="1030.25"/>
  </r>
  <r>
    <x v="0"/>
    <x v="0"/>
    <x v="0"/>
    <x v="1"/>
    <s v="23"/>
    <s v="231"/>
    <s v="Locomoción."/>
    <n v="0"/>
    <n v="0"/>
    <n v="0"/>
    <n v="305.10000000000002"/>
    <n v="305.10000000000002"/>
  </r>
  <r>
    <x v="0"/>
    <x v="0"/>
    <x v="0"/>
    <x v="1"/>
    <s v="23"/>
    <s v="233"/>
    <s v="Otras indemnizaciones."/>
    <n v="0"/>
    <n v="0"/>
    <n v="0"/>
    <n v="1837.66"/>
    <n v="1837.66"/>
  </r>
  <r>
    <x v="0"/>
    <x v="0"/>
    <x v="0"/>
    <x v="2"/>
    <s v="35"/>
    <s v="359"/>
    <s v="Otros gastos financieros."/>
    <n v="500"/>
    <n v="0"/>
    <n v="500"/>
    <n v="0"/>
    <n v="0"/>
  </r>
  <r>
    <x v="0"/>
    <x v="0"/>
    <x v="0"/>
    <x v="3"/>
    <s v="48"/>
    <s v="481"/>
    <s v="Premios, becas, etc."/>
    <n v="164000"/>
    <n v="6000"/>
    <n v="170000"/>
    <n v="170000"/>
    <n v="0"/>
  </r>
  <r>
    <x v="0"/>
    <x v="0"/>
    <x v="0"/>
    <x v="4"/>
    <s v="62"/>
    <s v="623"/>
    <s v="Maquinaria, instalaciones técnicas y utillaje."/>
    <n v="2000"/>
    <n v="0"/>
    <n v="2000"/>
    <n v="495.86"/>
    <n v="495.86"/>
  </r>
  <r>
    <x v="0"/>
    <x v="0"/>
    <x v="0"/>
    <x v="4"/>
    <s v="62"/>
    <s v="626"/>
    <s v="Equipos para procesos de información."/>
    <n v="3000"/>
    <n v="0"/>
    <n v="3000"/>
    <n v="2777.76"/>
    <n v="2777.76"/>
  </r>
  <r>
    <x v="0"/>
    <x v="0"/>
    <x v="0"/>
    <x v="4"/>
    <s v="64"/>
    <s v="640"/>
    <s v="Gastos en inversiones de carácter inmaterial."/>
    <n v="3200"/>
    <n v="0"/>
    <n v="3200"/>
    <n v="3200"/>
    <n v="3200"/>
  </r>
  <r>
    <x v="0"/>
    <x v="0"/>
    <x v="0"/>
    <x v="4"/>
    <s v="64"/>
    <s v="641"/>
    <s v="Gastos en aplicaciones informáticas."/>
    <n v="2000"/>
    <n v="0"/>
    <n v="2000"/>
    <n v="0"/>
    <n v="0"/>
  </r>
  <r>
    <x v="0"/>
    <x v="0"/>
    <x v="0"/>
    <x v="5"/>
    <s v="83"/>
    <s v="83000"/>
    <s v="Anuncios por cuenta de particuales"/>
    <n v="1000"/>
    <n v="0"/>
    <n v="1000"/>
    <n v="0"/>
    <n v="0"/>
  </r>
  <r>
    <x v="0"/>
    <x v="0"/>
    <x v="0"/>
    <x v="5"/>
    <s v="83"/>
    <s v="83001"/>
    <s v="Anticipos al personal"/>
    <n v="400"/>
    <n v="0"/>
    <n v="400"/>
    <n v="0"/>
    <n v="0"/>
  </r>
  <r>
    <x v="0"/>
    <x v="0"/>
    <x v="0"/>
    <x v="5"/>
    <s v="83"/>
    <s v="83101"/>
    <s v="Prestamos al personal"/>
    <n v="400"/>
    <n v="0"/>
    <n v="40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5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3:J14" firstHeaderRow="1" firstDataRow="2" firstDataCol="4"/>
  <pivotFields count="13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7">
        <item x="0"/>
        <item x="1"/>
        <item x="2"/>
        <item x="3"/>
        <item x="4"/>
        <item x="5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10">
    <i>
      <x/>
      <x/>
      <x/>
      <x/>
    </i>
    <i r="3">
      <x v="1"/>
    </i>
    <i r="3">
      <x v="2"/>
    </i>
    <i r="3">
      <x v="3"/>
    </i>
    <i r="3">
      <x v="4"/>
    </i>
    <i r="3">
      <x v="5"/>
    </i>
    <i t="default" r="2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Ejecución" fld="12" baseField="0" baseItem="0" numFmtId="10"/>
  </dataFields>
  <formats count="11">
    <format dxfId="2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9">
      <pivotArea outline="0" fieldPosition="0">
        <references count="1">
          <reference field="4294967294" count="1">
            <x v="1"/>
          </reference>
        </references>
      </pivotArea>
    </format>
    <format dxfId="18">
      <pivotArea outline="0" fieldPosition="0">
        <references count="1">
          <reference field="4294967294" count="1">
            <x v="0"/>
          </reference>
        </references>
      </pivotArea>
    </format>
    <format dxfId="17">
      <pivotArea outline="0" fieldPosition="0">
        <references count="1">
          <reference field="4294967294" count="1">
            <x v="3"/>
          </reference>
        </references>
      </pivotArea>
    </format>
    <format dxfId="16">
      <pivotArea outline="0" fieldPosition="0">
        <references count="1">
          <reference field="4294967294" count="1">
            <x v="4"/>
          </reference>
        </references>
      </pivotArea>
    </format>
    <format dxfId="15">
      <pivotArea outline="0" fieldPosition="0">
        <references count="1">
          <reference field="4294967294" count="1">
            <x v="2"/>
          </reference>
        </references>
      </pivotArea>
    </format>
    <format dxfId="14">
      <pivotArea outline="0" fieldPosition="0">
        <references count="1">
          <reference field="4294967294" count="1">
            <x v="5"/>
          </reference>
        </references>
      </pivotArea>
    </format>
    <format dxfId="13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2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1">
      <pivotArea type="all" dataOnly="0" outline="0" fieldPosition="0"/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14"/>
  <sheetViews>
    <sheetView tabSelected="1" view="pageLayout" zoomScaleNormal="100" workbookViewId="0">
      <selection activeCell="E9" sqref="E9"/>
    </sheetView>
  </sheetViews>
  <sheetFormatPr baseColWidth="10" defaultColWidth="11.3984375" defaultRowHeight="13" x14ac:dyDescent="0.3"/>
  <cols>
    <col min="1" max="1" width="6.8984375" style="1" customWidth="1"/>
    <col min="2" max="2" width="7.69921875" style="1" customWidth="1"/>
    <col min="3" max="3" width="15.59765625" style="1" customWidth="1"/>
    <col min="4" max="4" width="6.3984375" style="1" bestFit="1" customWidth="1"/>
    <col min="5" max="5" width="13.09765625" style="1" bestFit="1" customWidth="1"/>
    <col min="6" max="6" width="11.59765625" style="1" bestFit="1" customWidth="1"/>
    <col min="7" max="7" width="12.69921875" style="1" bestFit="1" customWidth="1"/>
    <col min="8" max="8" width="10.5" style="1" bestFit="1" customWidth="1"/>
    <col min="9" max="9" width="12.69921875" style="1" bestFit="1" customWidth="1"/>
    <col min="10" max="10" width="7.796875" style="1" bestFit="1" customWidth="1"/>
    <col min="11" max="11" width="6.59765625" style="1" customWidth="1"/>
    <col min="12" max="12" width="11.3984375" style="1" customWidth="1"/>
    <col min="13" max="16384" width="11.3984375" style="1"/>
  </cols>
  <sheetData>
    <row r="3" spans="1:10" x14ac:dyDescent="0.3">
      <c r="E3" s="14" t="s">
        <v>95</v>
      </c>
    </row>
    <row r="4" spans="1:10" ht="52" x14ac:dyDescent="0.3">
      <c r="A4" s="14" t="s">
        <v>7</v>
      </c>
      <c r="B4" s="14" t="s">
        <v>8</v>
      </c>
      <c r="C4" s="14" t="s">
        <v>91</v>
      </c>
      <c r="D4" s="14" t="s">
        <v>93</v>
      </c>
      <c r="E4" s="15" t="s">
        <v>94</v>
      </c>
      <c r="F4" s="15" t="s">
        <v>107</v>
      </c>
      <c r="G4" s="15" t="s">
        <v>97</v>
      </c>
      <c r="H4" s="15" t="s">
        <v>108</v>
      </c>
      <c r="I4" s="15" t="s">
        <v>109</v>
      </c>
      <c r="J4" s="15" t="s">
        <v>110</v>
      </c>
    </row>
    <row r="5" spans="1:10" x14ac:dyDescent="0.3">
      <c r="A5" s="1" t="s">
        <v>10</v>
      </c>
      <c r="B5" s="1" t="s">
        <v>11</v>
      </c>
      <c r="C5" s="1" t="s">
        <v>92</v>
      </c>
      <c r="D5" s="1" t="s">
        <v>100</v>
      </c>
      <c r="E5" s="16">
        <v>360500</v>
      </c>
      <c r="F5" s="16">
        <v>-63044.46</v>
      </c>
      <c r="G5" s="16">
        <v>297455.54000000004</v>
      </c>
      <c r="H5" s="16">
        <v>297215.54000000004</v>
      </c>
      <c r="I5" s="16">
        <v>295215.54000000004</v>
      </c>
      <c r="J5" s="17">
        <v>0.9991931567319271</v>
      </c>
    </row>
    <row r="6" spans="1:10" x14ac:dyDescent="0.3">
      <c r="D6" s="1" t="s">
        <v>101</v>
      </c>
      <c r="E6" s="16">
        <v>1452228</v>
      </c>
      <c r="F6" s="16">
        <v>277465.01</v>
      </c>
      <c r="G6" s="16">
        <v>1729693.0099999998</v>
      </c>
      <c r="H6" s="16">
        <v>1699567.6500000001</v>
      </c>
      <c r="I6" s="16">
        <v>1452803.87</v>
      </c>
      <c r="J6" s="17">
        <v>0.9825834065202127</v>
      </c>
    </row>
    <row r="7" spans="1:10" x14ac:dyDescent="0.3">
      <c r="D7" s="1" t="s">
        <v>102</v>
      </c>
      <c r="E7" s="16">
        <v>500</v>
      </c>
      <c r="F7" s="16">
        <v>0</v>
      </c>
      <c r="G7" s="16">
        <v>500</v>
      </c>
      <c r="H7" s="16">
        <v>0</v>
      </c>
      <c r="I7" s="16">
        <v>0</v>
      </c>
      <c r="J7" s="17">
        <v>0</v>
      </c>
    </row>
    <row r="8" spans="1:10" x14ac:dyDescent="0.3">
      <c r="D8" s="1" t="s">
        <v>103</v>
      </c>
      <c r="E8" s="16">
        <v>164000</v>
      </c>
      <c r="F8" s="16">
        <v>6000</v>
      </c>
      <c r="G8" s="16">
        <v>170000</v>
      </c>
      <c r="H8" s="16">
        <v>170000</v>
      </c>
      <c r="I8" s="16">
        <v>0</v>
      </c>
      <c r="J8" s="17">
        <v>1</v>
      </c>
    </row>
    <row r="9" spans="1:10" x14ac:dyDescent="0.3">
      <c r="D9" s="1" t="s">
        <v>104</v>
      </c>
      <c r="E9" s="16">
        <v>10200</v>
      </c>
      <c r="F9" s="16">
        <v>0</v>
      </c>
      <c r="G9" s="16">
        <v>10200</v>
      </c>
      <c r="H9" s="16">
        <v>6473.6200000000008</v>
      </c>
      <c r="I9" s="16">
        <v>6473.6200000000008</v>
      </c>
      <c r="J9" s="17">
        <v>0.63466862745098052</v>
      </c>
    </row>
    <row r="10" spans="1:10" x14ac:dyDescent="0.3">
      <c r="D10" s="1" t="s">
        <v>105</v>
      </c>
      <c r="E10" s="16">
        <v>1800</v>
      </c>
      <c r="F10" s="16">
        <v>0</v>
      </c>
      <c r="G10" s="16">
        <v>1800</v>
      </c>
      <c r="H10" s="16">
        <v>0</v>
      </c>
      <c r="I10" s="16">
        <v>0</v>
      </c>
      <c r="J10" s="17">
        <v>0</v>
      </c>
    </row>
    <row r="11" spans="1:10" x14ac:dyDescent="0.3">
      <c r="C11" s="1" t="s">
        <v>106</v>
      </c>
      <c r="E11" s="16">
        <v>1989228</v>
      </c>
      <c r="F11" s="16">
        <v>220420.55000000002</v>
      </c>
      <c r="G11" s="16">
        <v>2209648.5499999998</v>
      </c>
      <c r="H11" s="16">
        <v>2173256.8100000005</v>
      </c>
      <c r="I11" s="16">
        <v>1754493.0300000003</v>
      </c>
      <c r="J11" s="17">
        <v>0.9835305302284385</v>
      </c>
    </row>
    <row r="12" spans="1:10" x14ac:dyDescent="0.3">
      <c r="B12" s="1" t="s">
        <v>99</v>
      </c>
      <c r="E12" s="16">
        <v>1989228</v>
      </c>
      <c r="F12" s="16">
        <v>220420.55000000002</v>
      </c>
      <c r="G12" s="16">
        <v>2209648.5499999998</v>
      </c>
      <c r="H12" s="16">
        <v>2173256.8100000005</v>
      </c>
      <c r="I12" s="16">
        <v>1754493.0300000003</v>
      </c>
      <c r="J12" s="17">
        <v>0.9835305302284385</v>
      </c>
    </row>
    <row r="13" spans="1:10" x14ac:dyDescent="0.3">
      <c r="A13" s="1" t="s">
        <v>98</v>
      </c>
      <c r="E13" s="16">
        <v>1989228</v>
      </c>
      <c r="F13" s="16">
        <v>220420.55000000002</v>
      </c>
      <c r="G13" s="16">
        <v>2209648.5499999998</v>
      </c>
      <c r="H13" s="16">
        <v>2173256.8100000005</v>
      </c>
      <c r="I13" s="16">
        <v>1754493.0300000003</v>
      </c>
      <c r="J13" s="17">
        <v>0.9835305302284385</v>
      </c>
    </row>
    <row r="14" spans="1:10" x14ac:dyDescent="0.3">
      <c r="A14" s="1" t="s">
        <v>96</v>
      </c>
      <c r="E14" s="16">
        <v>1989228</v>
      </c>
      <c r="F14" s="16">
        <v>220420.55000000002</v>
      </c>
      <c r="G14" s="16">
        <v>2209648.5499999998</v>
      </c>
      <c r="H14" s="16">
        <v>2173256.8100000005</v>
      </c>
      <c r="I14" s="16">
        <v>1754493.0300000003</v>
      </c>
      <c r="J14" s="17">
        <v>0.9835305302284385</v>
      </c>
    </row>
  </sheetData>
  <printOptions horizontalCentered="1"/>
  <pageMargins left="0.98425196850393704" right="0.70866141732283472" top="0.86614173228346458" bottom="0.74803149606299213" header="0.55118110236220474" footer="0.31496062992125984"/>
  <pageSetup paperSize="9" orientation="landscape" verticalDpi="0" r:id="rId2"/>
  <headerFooter>
    <oddHeader>&amp;C&amp;"Arial Narrow,Negrita"&amp;12&amp;USEMINCI  -  ESTADO DE EJECUCIÓN DE GASTOS CUARTO TRIMESTRE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opLeftCell="A33" zoomScale="83" zoomScaleNormal="83" workbookViewId="0">
      <selection activeCell="D52" sqref="D52:E53"/>
    </sheetView>
  </sheetViews>
  <sheetFormatPr baseColWidth="10" defaultColWidth="11.3984375" defaultRowHeight="13" x14ac:dyDescent="0.3"/>
  <cols>
    <col min="1" max="1" width="6.8984375" style="1" customWidth="1"/>
    <col min="2" max="2" width="5.296875" style="1" bestFit="1" customWidth="1"/>
    <col min="3" max="3" width="12.8984375" style="1" bestFit="1" customWidth="1"/>
    <col min="4" max="4" width="4.59765625" style="1" bestFit="1" customWidth="1"/>
    <col min="5" max="5" width="4.59765625" style="1" customWidth="1"/>
    <col min="6" max="6" width="5.59765625" style="1" bestFit="1" customWidth="1"/>
    <col min="7" max="7" width="46.19921875" style="1" bestFit="1" customWidth="1"/>
    <col min="8" max="8" width="11.3984375" style="1" bestFit="1" customWidth="1"/>
    <col min="9" max="9" width="13.69921875" style="1" bestFit="1" customWidth="1"/>
    <col min="10" max="10" width="11.3984375" style="1" bestFit="1" customWidth="1"/>
    <col min="11" max="11" width="12" style="1" bestFit="1" customWidth="1"/>
    <col min="12" max="12" width="10" style="1" bestFit="1" customWidth="1"/>
    <col min="13" max="16384" width="11.3984375" style="1"/>
  </cols>
  <sheetData>
    <row r="1" spans="1:12" x14ac:dyDescent="0.3">
      <c r="A1" s="2" t="s">
        <v>0</v>
      </c>
    </row>
    <row r="2" spans="1:12" x14ac:dyDescent="0.3">
      <c r="A2" s="2" t="s">
        <v>1</v>
      </c>
      <c r="G2" s="11">
        <v>2017</v>
      </c>
    </row>
    <row r="3" spans="1:12" x14ac:dyDescent="0.3">
      <c r="A3" s="3" t="s">
        <v>89</v>
      </c>
      <c r="G3" s="10">
        <v>43100</v>
      </c>
    </row>
    <row r="4" spans="1:12" x14ac:dyDescent="0.3">
      <c r="K4" s="4"/>
      <c r="L4" s="4"/>
    </row>
    <row r="5" spans="1:12" s="8" customFormat="1" ht="26" x14ac:dyDescent="0.3">
      <c r="A5" s="6" t="s">
        <v>7</v>
      </c>
      <c r="B5" s="6" t="s">
        <v>8</v>
      </c>
      <c r="C5" s="6" t="s">
        <v>91</v>
      </c>
      <c r="D5" s="6" t="s">
        <v>93</v>
      </c>
      <c r="E5" s="6" t="s">
        <v>115</v>
      </c>
      <c r="F5" s="6" t="s">
        <v>9</v>
      </c>
      <c r="G5" s="9" t="s">
        <v>90</v>
      </c>
      <c r="H5" s="7" t="s">
        <v>2</v>
      </c>
      <c r="I5" s="7" t="s">
        <v>3</v>
      </c>
      <c r="J5" s="7" t="s">
        <v>4</v>
      </c>
      <c r="K5" s="7" t="s">
        <v>5</v>
      </c>
      <c r="L5" s="7" t="s">
        <v>6</v>
      </c>
    </row>
    <row r="6" spans="1:12" x14ac:dyDescent="0.3">
      <c r="A6" s="18" t="s">
        <v>10</v>
      </c>
      <c r="B6" s="18" t="s">
        <v>11</v>
      </c>
      <c r="C6" s="12" t="str">
        <f>VLOOKUP(B6,Hoja1!A:B,2,FALSE)</f>
        <v>Seminci</v>
      </c>
      <c r="D6" s="5" t="str">
        <f>LEFT(F6,1)</f>
        <v>1</v>
      </c>
      <c r="E6" s="5" t="str">
        <f>LEFT(F6,2)</f>
        <v>12</v>
      </c>
      <c r="F6" s="18" t="s">
        <v>12</v>
      </c>
      <c r="G6" s="19" t="s">
        <v>13</v>
      </c>
      <c r="H6" s="20">
        <v>10000</v>
      </c>
      <c r="I6" s="20">
        <v>-193.22</v>
      </c>
      <c r="J6" s="20">
        <v>9806.7800000000007</v>
      </c>
      <c r="K6" s="20">
        <v>6117.41</v>
      </c>
      <c r="L6" s="20">
        <v>6117.41</v>
      </c>
    </row>
    <row r="7" spans="1:12" x14ac:dyDescent="0.3">
      <c r="A7" s="18" t="s">
        <v>10</v>
      </c>
      <c r="B7" s="18" t="s">
        <v>11</v>
      </c>
      <c r="C7" s="12" t="str">
        <f>VLOOKUP(B7,Hoja1!A:B,2,FALSE)</f>
        <v>Seminci</v>
      </c>
      <c r="D7" s="5" t="str">
        <f t="shared" ref="D7:D48" si="0">LEFT(F7,1)</f>
        <v>1</v>
      </c>
      <c r="E7" s="5" t="str">
        <f t="shared" ref="E7:E48" si="1">LEFT(F7,2)</f>
        <v>12</v>
      </c>
      <c r="F7" s="18" t="s">
        <v>14</v>
      </c>
      <c r="G7" s="19" t="s">
        <v>15</v>
      </c>
      <c r="H7" s="20">
        <v>3100</v>
      </c>
      <c r="I7" s="20">
        <v>0</v>
      </c>
      <c r="J7" s="20">
        <v>3100</v>
      </c>
      <c r="K7" s="20">
        <v>1852.19</v>
      </c>
      <c r="L7" s="20">
        <v>1852.19</v>
      </c>
    </row>
    <row r="8" spans="1:12" x14ac:dyDescent="0.3">
      <c r="A8" s="18" t="s">
        <v>10</v>
      </c>
      <c r="B8" s="18" t="s">
        <v>11</v>
      </c>
      <c r="C8" s="12" t="str">
        <f>VLOOKUP(B8,Hoja1!A:B,2,FALSE)</f>
        <v>Seminci</v>
      </c>
      <c r="D8" s="5" t="str">
        <f t="shared" si="0"/>
        <v>1</v>
      </c>
      <c r="E8" s="5" t="str">
        <f t="shared" si="1"/>
        <v>12</v>
      </c>
      <c r="F8" s="18" t="s">
        <v>16</v>
      </c>
      <c r="G8" s="19" t="s">
        <v>17</v>
      </c>
      <c r="H8" s="20">
        <v>6300</v>
      </c>
      <c r="I8" s="20">
        <v>0</v>
      </c>
      <c r="J8" s="20">
        <v>6300</v>
      </c>
      <c r="K8" s="20">
        <v>3857.53</v>
      </c>
      <c r="L8" s="20">
        <v>3857.53</v>
      </c>
    </row>
    <row r="9" spans="1:12" x14ac:dyDescent="0.3">
      <c r="A9" s="18" t="s">
        <v>10</v>
      </c>
      <c r="B9" s="18" t="s">
        <v>11</v>
      </c>
      <c r="C9" s="12" t="str">
        <f>VLOOKUP(B9,Hoja1!A:B,2,FALSE)</f>
        <v>Seminci</v>
      </c>
      <c r="D9" s="5" t="str">
        <f t="shared" si="0"/>
        <v>1</v>
      </c>
      <c r="E9" s="5" t="str">
        <f t="shared" si="1"/>
        <v>12</v>
      </c>
      <c r="F9" s="18" t="s">
        <v>18</v>
      </c>
      <c r="G9" s="19" t="s">
        <v>19</v>
      </c>
      <c r="H9" s="20">
        <v>12200</v>
      </c>
      <c r="I9" s="20">
        <v>0</v>
      </c>
      <c r="J9" s="20">
        <v>12200</v>
      </c>
      <c r="K9" s="20">
        <v>19978.22</v>
      </c>
      <c r="L9" s="20">
        <v>19978.22</v>
      </c>
    </row>
    <row r="10" spans="1:12" x14ac:dyDescent="0.3">
      <c r="A10" s="18" t="s">
        <v>10</v>
      </c>
      <c r="B10" s="18" t="s">
        <v>11</v>
      </c>
      <c r="C10" s="12" t="str">
        <f>VLOOKUP(B10,Hoja1!A:B,2,FALSE)</f>
        <v>Seminci</v>
      </c>
      <c r="D10" s="5" t="str">
        <f t="shared" si="0"/>
        <v>1</v>
      </c>
      <c r="E10" s="5" t="str">
        <f t="shared" si="1"/>
        <v>12</v>
      </c>
      <c r="F10" s="18" t="s">
        <v>20</v>
      </c>
      <c r="G10" s="19" t="s">
        <v>21</v>
      </c>
      <c r="H10" s="20">
        <v>1200</v>
      </c>
      <c r="I10" s="20">
        <v>0</v>
      </c>
      <c r="J10" s="20">
        <v>1200</v>
      </c>
      <c r="K10" s="20">
        <v>801.43</v>
      </c>
      <c r="L10" s="20">
        <v>801.43</v>
      </c>
    </row>
    <row r="11" spans="1:12" x14ac:dyDescent="0.3">
      <c r="A11" s="18" t="s">
        <v>10</v>
      </c>
      <c r="B11" s="18" t="s">
        <v>11</v>
      </c>
      <c r="C11" s="12" t="str">
        <f>VLOOKUP(B11,Hoja1!A:B,2,FALSE)</f>
        <v>Seminci</v>
      </c>
      <c r="D11" s="5" t="str">
        <f t="shared" si="0"/>
        <v>1</v>
      </c>
      <c r="E11" s="5" t="str">
        <f t="shared" si="1"/>
        <v>13</v>
      </c>
      <c r="F11" s="18" t="s">
        <v>22</v>
      </c>
      <c r="G11" s="19" t="s">
        <v>23</v>
      </c>
      <c r="H11" s="20">
        <v>69500</v>
      </c>
      <c r="I11" s="20">
        <v>-27854.1</v>
      </c>
      <c r="J11" s="20">
        <v>41645.9</v>
      </c>
      <c r="K11" s="20">
        <v>39113.19</v>
      </c>
      <c r="L11" s="20">
        <v>39113.19</v>
      </c>
    </row>
    <row r="12" spans="1:12" x14ac:dyDescent="0.3">
      <c r="A12" s="18" t="s">
        <v>10</v>
      </c>
      <c r="B12" s="18" t="s">
        <v>11</v>
      </c>
      <c r="C12" s="12" t="str">
        <f>VLOOKUP(B12,Hoja1!A:B,2,FALSE)</f>
        <v>Seminci</v>
      </c>
      <c r="D12" s="5" t="str">
        <f t="shared" si="0"/>
        <v>1</v>
      </c>
      <c r="E12" s="5" t="str">
        <f t="shared" si="1"/>
        <v>13</v>
      </c>
      <c r="F12" s="18" t="s">
        <v>24</v>
      </c>
      <c r="G12" s="19" t="s">
        <v>25</v>
      </c>
      <c r="H12" s="20">
        <v>60700</v>
      </c>
      <c r="I12" s="20">
        <v>0</v>
      </c>
      <c r="J12" s="20">
        <v>60700</v>
      </c>
      <c r="K12" s="20">
        <v>62492.57</v>
      </c>
      <c r="L12" s="20">
        <v>62492.57</v>
      </c>
    </row>
    <row r="13" spans="1:12" x14ac:dyDescent="0.3">
      <c r="A13" s="18" t="s">
        <v>10</v>
      </c>
      <c r="B13" s="18" t="s">
        <v>11</v>
      </c>
      <c r="C13" s="12" t="str">
        <f>VLOOKUP(B13,Hoja1!A:B,2,FALSE)</f>
        <v>Seminci</v>
      </c>
      <c r="D13" s="5" t="str">
        <f t="shared" si="0"/>
        <v>1</v>
      </c>
      <c r="E13" s="5" t="str">
        <f t="shared" si="1"/>
        <v>13</v>
      </c>
      <c r="F13" s="18" t="s">
        <v>26</v>
      </c>
      <c r="G13" s="19" t="s">
        <v>27</v>
      </c>
      <c r="H13" s="20">
        <v>127000</v>
      </c>
      <c r="I13" s="20">
        <v>0</v>
      </c>
      <c r="J13" s="20">
        <v>127000</v>
      </c>
      <c r="K13" s="20">
        <v>127500.14</v>
      </c>
      <c r="L13" s="20">
        <v>127500.14</v>
      </c>
    </row>
    <row r="14" spans="1:12" x14ac:dyDescent="0.3">
      <c r="A14" s="18" t="s">
        <v>10</v>
      </c>
      <c r="B14" s="18" t="s">
        <v>11</v>
      </c>
      <c r="C14" s="12" t="str">
        <f>VLOOKUP(B14,Hoja1!A:B,2,FALSE)</f>
        <v>Seminci</v>
      </c>
      <c r="D14" s="5" t="str">
        <f t="shared" si="0"/>
        <v>1</v>
      </c>
      <c r="E14" s="5" t="str">
        <f t="shared" si="1"/>
        <v>15</v>
      </c>
      <c r="F14" s="18" t="s">
        <v>128</v>
      </c>
      <c r="G14" s="19" t="s">
        <v>129</v>
      </c>
      <c r="H14" s="20">
        <v>0</v>
      </c>
      <c r="I14" s="20">
        <v>2720</v>
      </c>
      <c r="J14" s="20">
        <v>2720</v>
      </c>
      <c r="K14" s="20">
        <v>2720</v>
      </c>
      <c r="L14" s="20">
        <v>720</v>
      </c>
    </row>
    <row r="15" spans="1:12" x14ac:dyDescent="0.3">
      <c r="A15" s="18" t="s">
        <v>10</v>
      </c>
      <c r="B15" s="18" t="s">
        <v>11</v>
      </c>
      <c r="C15" s="12" t="str">
        <f>VLOOKUP(B15,Hoja1!A:B,2,FALSE)</f>
        <v>Seminci</v>
      </c>
      <c r="D15" s="5" t="str">
        <f t="shared" si="0"/>
        <v>1</v>
      </c>
      <c r="E15" s="5" t="str">
        <f t="shared" si="1"/>
        <v>16</v>
      </c>
      <c r="F15" s="18" t="s">
        <v>28</v>
      </c>
      <c r="G15" s="19" t="s">
        <v>29</v>
      </c>
      <c r="H15" s="20">
        <v>70000</v>
      </c>
      <c r="I15" s="20">
        <v>-37652.85</v>
      </c>
      <c r="J15" s="20">
        <v>32347.15</v>
      </c>
      <c r="K15" s="20">
        <v>32347.15</v>
      </c>
      <c r="L15" s="20">
        <v>32347.15</v>
      </c>
    </row>
    <row r="16" spans="1:12" x14ac:dyDescent="0.3">
      <c r="A16" s="18" t="s">
        <v>10</v>
      </c>
      <c r="B16" s="18" t="s">
        <v>11</v>
      </c>
      <c r="C16" s="12" t="str">
        <f>VLOOKUP(B16,Hoja1!A:B,2,FALSE)</f>
        <v>Seminci</v>
      </c>
      <c r="D16" s="5" t="str">
        <f t="shared" si="0"/>
        <v>1</v>
      </c>
      <c r="E16" s="5" t="str">
        <f t="shared" si="1"/>
        <v>16</v>
      </c>
      <c r="F16" s="18" t="s">
        <v>116</v>
      </c>
      <c r="G16" s="19" t="s">
        <v>117</v>
      </c>
      <c r="H16" s="20">
        <v>500</v>
      </c>
      <c r="I16" s="20">
        <v>-64.290000000000006</v>
      </c>
      <c r="J16" s="20">
        <v>435.71</v>
      </c>
      <c r="K16" s="20">
        <v>435.71</v>
      </c>
      <c r="L16" s="20">
        <v>435.71</v>
      </c>
    </row>
    <row r="17" spans="1:12" x14ac:dyDescent="0.3">
      <c r="A17" s="18" t="s">
        <v>10</v>
      </c>
      <c r="B17" s="18" t="s">
        <v>11</v>
      </c>
      <c r="C17" s="12" t="str">
        <f>VLOOKUP(B17,Hoja1!A:B,2,FALSE)</f>
        <v>Seminci</v>
      </c>
      <c r="D17" s="5" t="str">
        <f t="shared" si="0"/>
        <v>2</v>
      </c>
      <c r="E17" s="5" t="str">
        <f t="shared" si="1"/>
        <v>20</v>
      </c>
      <c r="F17" s="18" t="s">
        <v>30</v>
      </c>
      <c r="G17" s="19" t="s">
        <v>31</v>
      </c>
      <c r="H17" s="20">
        <v>2300</v>
      </c>
      <c r="I17" s="20">
        <v>0</v>
      </c>
      <c r="J17" s="20">
        <v>2300</v>
      </c>
      <c r="K17" s="20">
        <v>0</v>
      </c>
      <c r="L17" s="20">
        <v>0</v>
      </c>
    </row>
    <row r="18" spans="1:12" x14ac:dyDescent="0.3">
      <c r="A18" s="18" t="s">
        <v>10</v>
      </c>
      <c r="B18" s="18" t="s">
        <v>11</v>
      </c>
      <c r="C18" s="12" t="str">
        <f>VLOOKUP(B18,Hoja1!A:B,2,FALSE)</f>
        <v>Seminci</v>
      </c>
      <c r="D18" s="5" t="str">
        <f t="shared" si="0"/>
        <v>2</v>
      </c>
      <c r="E18" s="5" t="str">
        <f t="shared" si="1"/>
        <v>20</v>
      </c>
      <c r="F18" s="18" t="s">
        <v>32</v>
      </c>
      <c r="G18" s="19" t="s">
        <v>33</v>
      </c>
      <c r="H18" s="20">
        <v>24906.79</v>
      </c>
      <c r="I18" s="20">
        <v>0</v>
      </c>
      <c r="J18" s="20">
        <v>24906.79</v>
      </c>
      <c r="K18" s="20">
        <v>15965.95</v>
      </c>
      <c r="L18" s="20">
        <v>15965.95</v>
      </c>
    </row>
    <row r="19" spans="1:12" x14ac:dyDescent="0.3">
      <c r="A19" s="18" t="s">
        <v>10</v>
      </c>
      <c r="B19" s="18" t="s">
        <v>11</v>
      </c>
      <c r="C19" s="12" t="str">
        <f>VLOOKUP(B19,Hoja1!A:B,2,FALSE)</f>
        <v>Seminci</v>
      </c>
      <c r="D19" s="5" t="str">
        <f t="shared" si="0"/>
        <v>2</v>
      </c>
      <c r="E19" s="5" t="str">
        <f t="shared" si="1"/>
        <v>20</v>
      </c>
      <c r="F19" s="18" t="s">
        <v>111</v>
      </c>
      <c r="G19" s="19" t="s">
        <v>112</v>
      </c>
      <c r="H19" s="20">
        <v>300</v>
      </c>
      <c r="I19" s="20">
        <v>0</v>
      </c>
      <c r="J19" s="20">
        <v>300</v>
      </c>
      <c r="K19" s="20">
        <v>2407.9</v>
      </c>
      <c r="L19" s="20">
        <v>2407.9</v>
      </c>
    </row>
    <row r="20" spans="1:12" x14ac:dyDescent="0.3">
      <c r="A20" s="18" t="s">
        <v>10</v>
      </c>
      <c r="B20" s="18" t="s">
        <v>11</v>
      </c>
      <c r="C20" s="12" t="str">
        <f>VLOOKUP(B20,Hoja1!A:B,2,FALSE)</f>
        <v>Seminci</v>
      </c>
      <c r="D20" s="5" t="str">
        <f t="shared" si="0"/>
        <v>2</v>
      </c>
      <c r="E20" s="5" t="str">
        <f t="shared" si="1"/>
        <v>20</v>
      </c>
      <c r="F20" s="18" t="s">
        <v>34</v>
      </c>
      <c r="G20" s="19" t="s">
        <v>35</v>
      </c>
      <c r="H20" s="20">
        <v>15000</v>
      </c>
      <c r="I20" s="20">
        <v>0</v>
      </c>
      <c r="J20" s="20">
        <v>15000</v>
      </c>
      <c r="K20" s="20">
        <v>23202.01</v>
      </c>
      <c r="L20" s="20">
        <v>23202.01</v>
      </c>
    </row>
    <row r="21" spans="1:12" x14ac:dyDescent="0.3">
      <c r="A21" s="18" t="s">
        <v>10</v>
      </c>
      <c r="B21" s="18" t="s">
        <v>11</v>
      </c>
      <c r="C21" s="12" t="str">
        <f>VLOOKUP(B21,Hoja1!A:B,2,FALSE)</f>
        <v>Seminci</v>
      </c>
      <c r="D21" s="5" t="str">
        <f t="shared" si="0"/>
        <v>2</v>
      </c>
      <c r="E21" s="5" t="str">
        <f t="shared" si="1"/>
        <v>21</v>
      </c>
      <c r="F21" s="18" t="s">
        <v>36</v>
      </c>
      <c r="G21" s="19" t="s">
        <v>37</v>
      </c>
      <c r="H21" s="20">
        <v>4750</v>
      </c>
      <c r="I21" s="20">
        <v>0</v>
      </c>
      <c r="J21" s="20">
        <v>4750</v>
      </c>
      <c r="K21" s="20">
        <v>2872.7</v>
      </c>
      <c r="L21" s="20">
        <v>2872.7</v>
      </c>
    </row>
    <row r="22" spans="1:12" x14ac:dyDescent="0.3">
      <c r="A22" s="18" t="s">
        <v>10</v>
      </c>
      <c r="B22" s="18" t="s">
        <v>11</v>
      </c>
      <c r="C22" s="12" t="str">
        <f>VLOOKUP(B22,Hoja1!A:B,2,FALSE)</f>
        <v>Seminci</v>
      </c>
      <c r="D22" s="5" t="str">
        <f t="shared" si="0"/>
        <v>2</v>
      </c>
      <c r="E22" s="5" t="str">
        <f t="shared" si="1"/>
        <v>21</v>
      </c>
      <c r="F22" s="18" t="s">
        <v>38</v>
      </c>
      <c r="G22" s="19" t="s">
        <v>39</v>
      </c>
      <c r="H22" s="20">
        <v>1000</v>
      </c>
      <c r="I22" s="20">
        <v>0</v>
      </c>
      <c r="J22" s="20">
        <v>1000</v>
      </c>
      <c r="K22" s="20">
        <v>200.44</v>
      </c>
      <c r="L22" s="20">
        <v>200.44</v>
      </c>
    </row>
    <row r="23" spans="1:12" x14ac:dyDescent="0.3">
      <c r="A23" s="18" t="s">
        <v>10</v>
      </c>
      <c r="B23" s="18" t="s">
        <v>11</v>
      </c>
      <c r="C23" s="12" t="str">
        <f>VLOOKUP(B23,Hoja1!A:B,2,FALSE)</f>
        <v>Seminci</v>
      </c>
      <c r="D23" s="5" t="str">
        <f t="shared" si="0"/>
        <v>2</v>
      </c>
      <c r="E23" s="5" t="str">
        <f t="shared" si="1"/>
        <v>22</v>
      </c>
      <c r="F23" s="18" t="s">
        <v>40</v>
      </c>
      <c r="G23" s="19" t="s">
        <v>41</v>
      </c>
      <c r="H23" s="20">
        <v>10000</v>
      </c>
      <c r="I23" s="20">
        <v>0</v>
      </c>
      <c r="J23" s="20">
        <v>10000</v>
      </c>
      <c r="K23" s="20">
        <v>8392.7000000000007</v>
      </c>
      <c r="L23" s="20">
        <v>8373.7000000000007</v>
      </c>
    </row>
    <row r="24" spans="1:12" x14ac:dyDescent="0.3">
      <c r="A24" s="18" t="s">
        <v>10</v>
      </c>
      <c r="B24" s="18" t="s">
        <v>11</v>
      </c>
      <c r="C24" s="12" t="str">
        <f>VLOOKUP(B24,Hoja1!A:B,2,FALSE)</f>
        <v>Seminci</v>
      </c>
      <c r="D24" s="5" t="str">
        <f t="shared" si="0"/>
        <v>2</v>
      </c>
      <c r="E24" s="5" t="str">
        <f t="shared" si="1"/>
        <v>22</v>
      </c>
      <c r="F24" s="18" t="s">
        <v>42</v>
      </c>
      <c r="G24" s="19" t="s">
        <v>43</v>
      </c>
      <c r="H24" s="20">
        <v>2100</v>
      </c>
      <c r="I24" s="20">
        <v>0</v>
      </c>
      <c r="J24" s="20">
        <v>2100</v>
      </c>
      <c r="K24" s="20">
        <v>2079.31</v>
      </c>
      <c r="L24" s="20">
        <v>2079.31</v>
      </c>
    </row>
    <row r="25" spans="1:12" x14ac:dyDescent="0.3">
      <c r="A25" s="18" t="s">
        <v>10</v>
      </c>
      <c r="B25" s="18" t="s">
        <v>11</v>
      </c>
      <c r="C25" s="12" t="str">
        <f>VLOOKUP(B25,Hoja1!A:B,2,FALSE)</f>
        <v>Seminci</v>
      </c>
      <c r="D25" s="5" t="str">
        <f t="shared" si="0"/>
        <v>2</v>
      </c>
      <c r="E25" s="5" t="str">
        <f t="shared" si="1"/>
        <v>22</v>
      </c>
      <c r="F25" s="18" t="s">
        <v>44</v>
      </c>
      <c r="G25" s="19" t="s">
        <v>45</v>
      </c>
      <c r="H25" s="20">
        <v>600</v>
      </c>
      <c r="I25" s="20">
        <v>0</v>
      </c>
      <c r="J25" s="20">
        <v>600</v>
      </c>
      <c r="K25" s="20">
        <v>0</v>
      </c>
      <c r="L25" s="20">
        <v>0</v>
      </c>
    </row>
    <row r="26" spans="1:12" x14ac:dyDescent="0.3">
      <c r="A26" s="18" t="s">
        <v>10</v>
      </c>
      <c r="B26" s="18" t="s">
        <v>11</v>
      </c>
      <c r="C26" s="12" t="str">
        <f>VLOOKUP(B26,Hoja1!A:B,2,FALSE)</f>
        <v>Seminci</v>
      </c>
      <c r="D26" s="5" t="str">
        <f t="shared" si="0"/>
        <v>2</v>
      </c>
      <c r="E26" s="5" t="str">
        <f t="shared" si="1"/>
        <v>22</v>
      </c>
      <c r="F26" s="18" t="s">
        <v>46</v>
      </c>
      <c r="G26" s="19" t="s">
        <v>47</v>
      </c>
      <c r="H26" s="20">
        <v>400</v>
      </c>
      <c r="I26" s="20">
        <v>0</v>
      </c>
      <c r="J26" s="20">
        <v>400</v>
      </c>
      <c r="K26" s="20">
        <v>252.86</v>
      </c>
      <c r="L26" s="20">
        <v>252.86</v>
      </c>
    </row>
    <row r="27" spans="1:12" x14ac:dyDescent="0.3">
      <c r="A27" s="18" t="s">
        <v>10</v>
      </c>
      <c r="B27" s="18" t="s">
        <v>11</v>
      </c>
      <c r="C27" s="12" t="str">
        <f>VLOOKUP(B27,Hoja1!A:B,2,FALSE)</f>
        <v>Seminci</v>
      </c>
      <c r="D27" s="5" t="str">
        <f t="shared" si="0"/>
        <v>2</v>
      </c>
      <c r="E27" s="5" t="str">
        <f t="shared" si="1"/>
        <v>22</v>
      </c>
      <c r="F27" s="18" t="s">
        <v>113</v>
      </c>
      <c r="G27" s="19" t="s">
        <v>114</v>
      </c>
      <c r="H27" s="20">
        <v>2000</v>
      </c>
      <c r="I27" s="20">
        <v>0</v>
      </c>
      <c r="J27" s="20">
        <v>2000</v>
      </c>
      <c r="K27" s="20">
        <v>39.950000000000003</v>
      </c>
      <c r="L27" s="20">
        <v>39.950000000000003</v>
      </c>
    </row>
    <row r="28" spans="1:12" x14ac:dyDescent="0.3">
      <c r="A28" s="18" t="s">
        <v>10</v>
      </c>
      <c r="B28" s="18" t="s">
        <v>11</v>
      </c>
      <c r="C28" s="12" t="str">
        <f>VLOOKUP(B28,Hoja1!A:B,2,FALSE)</f>
        <v>Seminci</v>
      </c>
      <c r="D28" s="5" t="str">
        <f t="shared" si="0"/>
        <v>2</v>
      </c>
      <c r="E28" s="5" t="str">
        <f t="shared" si="1"/>
        <v>22</v>
      </c>
      <c r="F28" s="18" t="s">
        <v>48</v>
      </c>
      <c r="G28" s="19" t="s">
        <v>49</v>
      </c>
      <c r="H28" s="20">
        <v>3300</v>
      </c>
      <c r="I28" s="20">
        <v>0</v>
      </c>
      <c r="J28" s="20">
        <v>3300</v>
      </c>
      <c r="K28" s="20">
        <v>7226.73</v>
      </c>
      <c r="L28" s="20">
        <v>6156.67</v>
      </c>
    </row>
    <row r="29" spans="1:12" x14ac:dyDescent="0.3">
      <c r="A29" s="18" t="s">
        <v>10</v>
      </c>
      <c r="B29" s="18" t="s">
        <v>11</v>
      </c>
      <c r="C29" s="12" t="str">
        <f>VLOOKUP(B29,Hoja1!A:B,2,FALSE)</f>
        <v>Seminci</v>
      </c>
      <c r="D29" s="5" t="str">
        <f t="shared" si="0"/>
        <v>2</v>
      </c>
      <c r="E29" s="5" t="str">
        <f t="shared" si="1"/>
        <v>22</v>
      </c>
      <c r="F29" s="18" t="s">
        <v>50</v>
      </c>
      <c r="G29" s="19" t="s">
        <v>51</v>
      </c>
      <c r="H29" s="20">
        <v>400</v>
      </c>
      <c r="I29" s="20">
        <v>0</v>
      </c>
      <c r="J29" s="20">
        <v>400</v>
      </c>
      <c r="K29" s="20">
        <v>207.18</v>
      </c>
      <c r="L29" s="20">
        <v>207.18</v>
      </c>
    </row>
    <row r="30" spans="1:12" x14ac:dyDescent="0.3">
      <c r="A30" s="18" t="s">
        <v>10</v>
      </c>
      <c r="B30" s="18" t="s">
        <v>11</v>
      </c>
      <c r="C30" s="12" t="str">
        <f>VLOOKUP(B30,Hoja1!A:B,2,FALSE)</f>
        <v>Seminci</v>
      </c>
      <c r="D30" s="5" t="str">
        <f t="shared" si="0"/>
        <v>2</v>
      </c>
      <c r="E30" s="5" t="str">
        <f t="shared" si="1"/>
        <v>22</v>
      </c>
      <c r="F30" s="18" t="s">
        <v>52</v>
      </c>
      <c r="G30" s="19" t="s">
        <v>53</v>
      </c>
      <c r="H30" s="20">
        <v>450</v>
      </c>
      <c r="I30" s="20">
        <v>0</v>
      </c>
      <c r="J30" s="20">
        <v>450</v>
      </c>
      <c r="K30" s="20">
        <v>385.02</v>
      </c>
      <c r="L30" s="20">
        <v>385.02</v>
      </c>
    </row>
    <row r="31" spans="1:12" x14ac:dyDescent="0.3">
      <c r="A31" s="18" t="s">
        <v>10</v>
      </c>
      <c r="B31" s="18" t="s">
        <v>11</v>
      </c>
      <c r="C31" s="12" t="str">
        <f>VLOOKUP(B31,Hoja1!A:B,2,FALSE)</f>
        <v>Seminci</v>
      </c>
      <c r="D31" s="5" t="str">
        <f t="shared" si="0"/>
        <v>2</v>
      </c>
      <c r="E31" s="5" t="str">
        <f t="shared" si="1"/>
        <v>22</v>
      </c>
      <c r="F31" s="18" t="s">
        <v>54</v>
      </c>
      <c r="G31" s="19" t="s">
        <v>55</v>
      </c>
      <c r="H31" s="20">
        <v>15000</v>
      </c>
      <c r="I31" s="20">
        <v>0</v>
      </c>
      <c r="J31" s="20">
        <v>15000</v>
      </c>
      <c r="K31" s="20">
        <v>11203.67</v>
      </c>
      <c r="L31" s="20">
        <v>11203.67</v>
      </c>
    </row>
    <row r="32" spans="1:12" x14ac:dyDescent="0.3">
      <c r="A32" s="18" t="s">
        <v>10</v>
      </c>
      <c r="B32" s="18" t="s">
        <v>11</v>
      </c>
      <c r="C32" s="12" t="str">
        <f>VLOOKUP(B32,Hoja1!A:B,2,FALSE)</f>
        <v>Seminci</v>
      </c>
      <c r="D32" s="5" t="str">
        <f t="shared" si="0"/>
        <v>2</v>
      </c>
      <c r="E32" s="5" t="str">
        <f t="shared" si="1"/>
        <v>22</v>
      </c>
      <c r="F32" s="18" t="s">
        <v>56</v>
      </c>
      <c r="G32" s="19" t="s">
        <v>57</v>
      </c>
      <c r="H32" s="20">
        <v>3763.56</v>
      </c>
      <c r="I32" s="20">
        <v>0</v>
      </c>
      <c r="J32" s="20">
        <v>3763.56</v>
      </c>
      <c r="K32" s="20">
        <v>2260.38</v>
      </c>
      <c r="L32" s="20">
        <v>2260.38</v>
      </c>
    </row>
    <row r="33" spans="1:12" x14ac:dyDescent="0.3">
      <c r="A33" s="18" t="s">
        <v>10</v>
      </c>
      <c r="B33" s="18" t="s">
        <v>11</v>
      </c>
      <c r="C33" s="12" t="str">
        <f>VLOOKUP(B33,Hoja1!A:B,2,FALSE)</f>
        <v>Seminci</v>
      </c>
      <c r="D33" s="5" t="str">
        <f t="shared" si="0"/>
        <v>2</v>
      </c>
      <c r="E33" s="5" t="str">
        <f t="shared" si="1"/>
        <v>22</v>
      </c>
      <c r="F33" s="18" t="s">
        <v>58</v>
      </c>
      <c r="G33" s="19" t="s">
        <v>59</v>
      </c>
      <c r="H33" s="20">
        <v>227175</v>
      </c>
      <c r="I33" s="20">
        <v>44877.4</v>
      </c>
      <c r="J33" s="20">
        <v>272052.40000000002</v>
      </c>
      <c r="K33" s="20">
        <v>235768.89</v>
      </c>
      <c r="L33" s="20">
        <v>223357.07</v>
      </c>
    </row>
    <row r="34" spans="1:12" x14ac:dyDescent="0.3">
      <c r="A34" s="18" t="s">
        <v>10</v>
      </c>
      <c r="B34" s="18" t="s">
        <v>11</v>
      </c>
      <c r="C34" s="12" t="str">
        <f>VLOOKUP(B34,Hoja1!A:B,2,FALSE)</f>
        <v>Seminci</v>
      </c>
      <c r="D34" s="5" t="str">
        <f t="shared" si="0"/>
        <v>2</v>
      </c>
      <c r="E34" s="5" t="str">
        <f t="shared" si="1"/>
        <v>22</v>
      </c>
      <c r="F34" s="18" t="s">
        <v>60</v>
      </c>
      <c r="G34" s="19" t="s">
        <v>61</v>
      </c>
      <c r="H34" s="20">
        <v>20000</v>
      </c>
      <c r="I34" s="20">
        <v>100000</v>
      </c>
      <c r="J34" s="20">
        <v>120000</v>
      </c>
      <c r="K34" s="20">
        <v>81138.19</v>
      </c>
      <c r="L34" s="20">
        <v>17976.189999999999</v>
      </c>
    </row>
    <row r="35" spans="1:12" x14ac:dyDescent="0.3">
      <c r="A35" s="18" t="s">
        <v>10</v>
      </c>
      <c r="B35" s="18" t="s">
        <v>11</v>
      </c>
      <c r="C35" s="12" t="str">
        <f>VLOOKUP(B35,Hoja1!A:B,2,FALSE)</f>
        <v>Seminci</v>
      </c>
      <c r="D35" s="5" t="str">
        <f t="shared" si="0"/>
        <v>2</v>
      </c>
      <c r="E35" s="5" t="str">
        <f t="shared" si="1"/>
        <v>22</v>
      </c>
      <c r="F35" s="18" t="s">
        <v>120</v>
      </c>
      <c r="G35" s="19" t="s">
        <v>121</v>
      </c>
      <c r="H35" s="20">
        <v>0</v>
      </c>
      <c r="I35" s="20">
        <v>0</v>
      </c>
      <c r="J35" s="20">
        <v>0</v>
      </c>
      <c r="K35" s="20">
        <v>17219.689999999999</v>
      </c>
      <c r="L35" s="20">
        <v>17219.689999999999</v>
      </c>
    </row>
    <row r="36" spans="1:12" x14ac:dyDescent="0.3">
      <c r="A36" s="18" t="s">
        <v>10</v>
      </c>
      <c r="B36" s="18" t="s">
        <v>11</v>
      </c>
      <c r="C36" s="12" t="str">
        <f>VLOOKUP(B36,Hoja1!A:B,2,FALSE)</f>
        <v>Seminci</v>
      </c>
      <c r="D36" s="5" t="str">
        <f t="shared" si="0"/>
        <v>2</v>
      </c>
      <c r="E36" s="5" t="str">
        <f t="shared" si="1"/>
        <v>22</v>
      </c>
      <c r="F36" s="18" t="s">
        <v>122</v>
      </c>
      <c r="G36" s="19" t="s">
        <v>123</v>
      </c>
      <c r="H36" s="20">
        <v>0</v>
      </c>
      <c r="I36" s="20">
        <v>0</v>
      </c>
      <c r="J36" s="20">
        <v>0</v>
      </c>
      <c r="K36" s="20">
        <v>606.83000000000004</v>
      </c>
      <c r="L36" s="20">
        <v>606.83000000000004</v>
      </c>
    </row>
    <row r="37" spans="1:12" x14ac:dyDescent="0.3">
      <c r="A37" s="18" t="s">
        <v>10</v>
      </c>
      <c r="B37" s="18" t="s">
        <v>11</v>
      </c>
      <c r="C37" s="12" t="str">
        <f>VLOOKUP(B37,Hoja1!A:B,2,FALSE)</f>
        <v>Seminci</v>
      </c>
      <c r="D37" s="5" t="str">
        <f t="shared" si="0"/>
        <v>2</v>
      </c>
      <c r="E37" s="5" t="str">
        <f t="shared" si="1"/>
        <v>22</v>
      </c>
      <c r="F37" s="18" t="s">
        <v>62</v>
      </c>
      <c r="G37" s="19" t="s">
        <v>63</v>
      </c>
      <c r="H37" s="20">
        <v>5550</v>
      </c>
      <c r="I37" s="20">
        <v>10641.36</v>
      </c>
      <c r="J37" s="20">
        <v>16191.36</v>
      </c>
      <c r="K37" s="20">
        <v>70795.37</v>
      </c>
      <c r="L37" s="20">
        <v>19551.87</v>
      </c>
    </row>
    <row r="38" spans="1:12" x14ac:dyDescent="0.3">
      <c r="A38" s="18" t="s">
        <v>10</v>
      </c>
      <c r="B38" s="18" t="s">
        <v>11</v>
      </c>
      <c r="C38" s="12" t="str">
        <f>VLOOKUP(B38,Hoja1!A:B,2,FALSE)</f>
        <v>Seminci</v>
      </c>
      <c r="D38" s="5" t="str">
        <f t="shared" si="0"/>
        <v>2</v>
      </c>
      <c r="E38" s="5" t="str">
        <f t="shared" si="1"/>
        <v>22</v>
      </c>
      <c r="F38" s="18" t="s">
        <v>64</v>
      </c>
      <c r="G38" s="19" t="s">
        <v>65</v>
      </c>
      <c r="H38" s="20">
        <v>11806.74</v>
      </c>
      <c r="I38" s="20">
        <v>0</v>
      </c>
      <c r="J38" s="20">
        <v>11806.74</v>
      </c>
      <c r="K38" s="20">
        <v>0</v>
      </c>
      <c r="L38" s="20">
        <v>0</v>
      </c>
    </row>
    <row r="39" spans="1:12" x14ac:dyDescent="0.3">
      <c r="A39" s="18" t="s">
        <v>10</v>
      </c>
      <c r="B39" s="18" t="s">
        <v>11</v>
      </c>
      <c r="C39" s="12" t="str">
        <f>VLOOKUP(B39,Hoja1!A:B,2,FALSE)</f>
        <v>Seminci</v>
      </c>
      <c r="D39" s="5" t="str">
        <f t="shared" si="0"/>
        <v>2</v>
      </c>
      <c r="E39" s="5" t="str">
        <f t="shared" si="1"/>
        <v>22</v>
      </c>
      <c r="F39" s="18" t="s">
        <v>66</v>
      </c>
      <c r="G39" s="19" t="s">
        <v>67</v>
      </c>
      <c r="H39" s="20">
        <v>36634</v>
      </c>
      <c r="I39" s="20">
        <v>0</v>
      </c>
      <c r="J39" s="20">
        <v>36634</v>
      </c>
      <c r="K39" s="20">
        <v>19204.53</v>
      </c>
      <c r="L39" s="20">
        <v>12069</v>
      </c>
    </row>
    <row r="40" spans="1:12" x14ac:dyDescent="0.3">
      <c r="A40" s="18" t="s">
        <v>10</v>
      </c>
      <c r="B40" s="18" t="s">
        <v>11</v>
      </c>
      <c r="C40" s="12" t="str">
        <f>VLOOKUP(B40,Hoja1!A:B,2,FALSE)</f>
        <v>Seminci</v>
      </c>
      <c r="D40" s="5" t="str">
        <f t="shared" si="0"/>
        <v>2</v>
      </c>
      <c r="E40" s="5" t="str">
        <f t="shared" si="1"/>
        <v>22</v>
      </c>
      <c r="F40" s="18" t="s">
        <v>68</v>
      </c>
      <c r="G40" s="19" t="s">
        <v>69</v>
      </c>
      <c r="H40" s="20">
        <v>1056791.9099999999</v>
      </c>
      <c r="I40" s="20">
        <v>121946.25</v>
      </c>
      <c r="J40" s="20">
        <v>1178738.1599999999</v>
      </c>
      <c r="K40" s="20">
        <v>1190901.55</v>
      </c>
      <c r="L40" s="20">
        <v>1079560.3799999999</v>
      </c>
    </row>
    <row r="41" spans="1:12" x14ac:dyDescent="0.3">
      <c r="A41" s="18" t="s">
        <v>10</v>
      </c>
      <c r="B41" s="18" t="s">
        <v>11</v>
      </c>
      <c r="C41" s="12" t="str">
        <f>VLOOKUP(B41,Hoja1!A:B,2,FALSE)</f>
        <v>Seminci</v>
      </c>
      <c r="D41" s="5" t="str">
        <f t="shared" si="0"/>
        <v>2</v>
      </c>
      <c r="E41" s="5" t="str">
        <f t="shared" si="1"/>
        <v>23</v>
      </c>
      <c r="F41" s="18" t="s">
        <v>118</v>
      </c>
      <c r="G41" s="19" t="s">
        <v>119</v>
      </c>
      <c r="H41" s="20">
        <v>4000</v>
      </c>
      <c r="I41" s="20">
        <v>0</v>
      </c>
      <c r="J41" s="20">
        <v>4000</v>
      </c>
      <c r="K41" s="20">
        <v>4062.79</v>
      </c>
      <c r="L41" s="20">
        <v>3682.09</v>
      </c>
    </row>
    <row r="42" spans="1:12" x14ac:dyDescent="0.3">
      <c r="A42" s="18" t="s">
        <v>10</v>
      </c>
      <c r="B42" s="18" t="s">
        <v>11</v>
      </c>
      <c r="C42" s="12" t="str">
        <f>VLOOKUP(B42,Hoja1!A:B,2,FALSE)</f>
        <v>Seminci</v>
      </c>
      <c r="D42" s="5" t="str">
        <f t="shared" si="0"/>
        <v>2</v>
      </c>
      <c r="E42" s="5" t="str">
        <f t="shared" si="1"/>
        <v>23</v>
      </c>
      <c r="F42" s="18" t="s">
        <v>70</v>
      </c>
      <c r="G42" s="19" t="s">
        <v>71</v>
      </c>
      <c r="H42" s="20">
        <v>4000</v>
      </c>
      <c r="I42" s="20">
        <v>0</v>
      </c>
      <c r="J42" s="20">
        <v>4000</v>
      </c>
      <c r="K42" s="20">
        <v>1030.25</v>
      </c>
      <c r="L42" s="20">
        <v>1030.25</v>
      </c>
    </row>
    <row r="43" spans="1:12" x14ac:dyDescent="0.3">
      <c r="A43" s="18" t="s">
        <v>10</v>
      </c>
      <c r="B43" s="18" t="s">
        <v>11</v>
      </c>
      <c r="C43" s="12" t="str">
        <f>VLOOKUP(B43,Hoja1!A:B,2,FALSE)</f>
        <v>Seminci</v>
      </c>
      <c r="D43" s="5" t="str">
        <f t="shared" si="0"/>
        <v>2</v>
      </c>
      <c r="E43" s="5" t="str">
        <f t="shared" si="1"/>
        <v>23</v>
      </c>
      <c r="F43" s="18" t="s">
        <v>124</v>
      </c>
      <c r="G43" s="19" t="s">
        <v>125</v>
      </c>
      <c r="H43" s="20">
        <v>0</v>
      </c>
      <c r="I43" s="20">
        <v>0</v>
      </c>
      <c r="J43" s="20">
        <v>0</v>
      </c>
      <c r="K43" s="20">
        <v>305.10000000000002</v>
      </c>
      <c r="L43" s="20">
        <v>305.10000000000002</v>
      </c>
    </row>
    <row r="44" spans="1:12" x14ac:dyDescent="0.3">
      <c r="A44" s="18" t="s">
        <v>10</v>
      </c>
      <c r="B44" s="18" t="s">
        <v>11</v>
      </c>
      <c r="C44" s="12" t="str">
        <f>VLOOKUP(B44,Hoja1!A:B,2,FALSE)</f>
        <v>Seminci</v>
      </c>
      <c r="D44" s="5" t="str">
        <f t="shared" si="0"/>
        <v>2</v>
      </c>
      <c r="E44" s="5" t="str">
        <f t="shared" si="1"/>
        <v>23</v>
      </c>
      <c r="F44" s="18" t="s">
        <v>126</v>
      </c>
      <c r="G44" s="19" t="s">
        <v>127</v>
      </c>
      <c r="H44" s="20">
        <v>0</v>
      </c>
      <c r="I44" s="20">
        <v>0</v>
      </c>
      <c r="J44" s="20">
        <v>0</v>
      </c>
      <c r="K44" s="20">
        <v>1837.66</v>
      </c>
      <c r="L44" s="20">
        <v>1837.66</v>
      </c>
    </row>
    <row r="45" spans="1:12" x14ac:dyDescent="0.3">
      <c r="A45" s="18" t="s">
        <v>10</v>
      </c>
      <c r="B45" s="18" t="s">
        <v>11</v>
      </c>
      <c r="C45" s="12" t="str">
        <f>VLOOKUP(B45,Hoja1!A:B,2,FALSE)</f>
        <v>Seminci</v>
      </c>
      <c r="D45" s="5" t="str">
        <f t="shared" si="0"/>
        <v>3</v>
      </c>
      <c r="E45" s="5" t="str">
        <f t="shared" si="1"/>
        <v>35</v>
      </c>
      <c r="F45" s="18" t="s">
        <v>72</v>
      </c>
      <c r="G45" s="19" t="s">
        <v>73</v>
      </c>
      <c r="H45" s="20">
        <v>500</v>
      </c>
      <c r="I45" s="20">
        <v>0</v>
      </c>
      <c r="J45" s="20">
        <v>500</v>
      </c>
      <c r="K45" s="20">
        <v>0</v>
      </c>
      <c r="L45" s="20">
        <v>0</v>
      </c>
    </row>
    <row r="46" spans="1:12" x14ac:dyDescent="0.3">
      <c r="A46" s="18" t="s">
        <v>10</v>
      </c>
      <c r="B46" s="18" t="s">
        <v>11</v>
      </c>
      <c r="C46" s="12" t="str">
        <f>VLOOKUP(B46,Hoja1!A:B,2,FALSE)</f>
        <v>Seminci</v>
      </c>
      <c r="D46" s="5" t="str">
        <f t="shared" si="0"/>
        <v>4</v>
      </c>
      <c r="E46" s="5" t="str">
        <f t="shared" si="1"/>
        <v>48</v>
      </c>
      <c r="F46" s="18" t="s">
        <v>74</v>
      </c>
      <c r="G46" s="19" t="s">
        <v>75</v>
      </c>
      <c r="H46" s="20">
        <v>164000</v>
      </c>
      <c r="I46" s="20">
        <v>6000</v>
      </c>
      <c r="J46" s="20">
        <v>170000</v>
      </c>
      <c r="K46" s="20">
        <v>170000</v>
      </c>
      <c r="L46" s="20">
        <v>0</v>
      </c>
    </row>
    <row r="47" spans="1:12" x14ac:dyDescent="0.3">
      <c r="A47" s="18" t="s">
        <v>10</v>
      </c>
      <c r="B47" s="18" t="s">
        <v>11</v>
      </c>
      <c r="C47" s="12" t="str">
        <f>VLOOKUP(B47,Hoja1!A:B,2,FALSE)</f>
        <v>Seminci</v>
      </c>
      <c r="D47" s="5" t="str">
        <f t="shared" si="0"/>
        <v>6</v>
      </c>
      <c r="E47" s="5" t="str">
        <f t="shared" si="1"/>
        <v>62</v>
      </c>
      <c r="F47" s="18" t="s">
        <v>76</v>
      </c>
      <c r="G47" s="19" t="s">
        <v>77</v>
      </c>
      <c r="H47" s="20">
        <v>2000</v>
      </c>
      <c r="I47" s="20">
        <v>0</v>
      </c>
      <c r="J47" s="20">
        <v>2000</v>
      </c>
      <c r="K47" s="20">
        <v>495.86</v>
      </c>
      <c r="L47" s="20">
        <v>495.86</v>
      </c>
    </row>
    <row r="48" spans="1:12" x14ac:dyDescent="0.3">
      <c r="A48" s="18" t="s">
        <v>10</v>
      </c>
      <c r="B48" s="18" t="s">
        <v>11</v>
      </c>
      <c r="C48" s="12" t="str">
        <f>VLOOKUP(B48,Hoja1!A:B,2,FALSE)</f>
        <v>Seminci</v>
      </c>
      <c r="D48" s="5" t="str">
        <f t="shared" si="0"/>
        <v>6</v>
      </c>
      <c r="E48" s="5" t="str">
        <f t="shared" si="1"/>
        <v>62</v>
      </c>
      <c r="F48" s="18" t="s">
        <v>78</v>
      </c>
      <c r="G48" s="19" t="s">
        <v>39</v>
      </c>
      <c r="H48" s="20">
        <v>3000</v>
      </c>
      <c r="I48" s="20">
        <v>0</v>
      </c>
      <c r="J48" s="20">
        <v>3000</v>
      </c>
      <c r="K48" s="20">
        <v>2777.76</v>
      </c>
      <c r="L48" s="20">
        <v>2777.76</v>
      </c>
    </row>
    <row r="49" spans="1:12" x14ac:dyDescent="0.3">
      <c r="A49" s="18" t="s">
        <v>10</v>
      </c>
      <c r="B49" s="18" t="s">
        <v>11</v>
      </c>
      <c r="C49" s="12" t="str">
        <f>VLOOKUP(B49,Hoja1!A:B,2,FALSE)</f>
        <v>Seminci</v>
      </c>
      <c r="D49" s="5" t="str">
        <f t="shared" ref="D49:D50" si="2">LEFT(F49,1)</f>
        <v>6</v>
      </c>
      <c r="E49" s="5" t="str">
        <f t="shared" ref="E49:E50" si="3">LEFT(F49,2)</f>
        <v>64</v>
      </c>
      <c r="F49" s="18" t="s">
        <v>79</v>
      </c>
      <c r="G49" s="19" t="s">
        <v>80</v>
      </c>
      <c r="H49" s="20">
        <v>3200</v>
      </c>
      <c r="I49" s="20">
        <v>0</v>
      </c>
      <c r="J49" s="20">
        <v>3200</v>
      </c>
      <c r="K49" s="20">
        <v>3200</v>
      </c>
      <c r="L49" s="20">
        <v>3200</v>
      </c>
    </row>
    <row r="50" spans="1:12" x14ac:dyDescent="0.3">
      <c r="A50" s="18" t="s">
        <v>10</v>
      </c>
      <c r="B50" s="18" t="s">
        <v>11</v>
      </c>
      <c r="C50" s="12" t="str">
        <f>VLOOKUP(B50,Hoja1!A:B,2,FALSE)</f>
        <v>Seminci</v>
      </c>
      <c r="D50" s="5" t="str">
        <f t="shared" si="2"/>
        <v>6</v>
      </c>
      <c r="E50" s="5" t="str">
        <f t="shared" si="3"/>
        <v>64</v>
      </c>
      <c r="F50" s="18" t="s">
        <v>81</v>
      </c>
      <c r="G50" s="19" t="s">
        <v>82</v>
      </c>
      <c r="H50" s="20">
        <v>2000</v>
      </c>
      <c r="I50" s="20">
        <v>0</v>
      </c>
      <c r="J50" s="20">
        <v>2000</v>
      </c>
      <c r="K50" s="20">
        <v>0</v>
      </c>
      <c r="L50" s="20">
        <v>0</v>
      </c>
    </row>
    <row r="51" spans="1:12" x14ac:dyDescent="0.3">
      <c r="A51" s="18" t="s">
        <v>10</v>
      </c>
      <c r="B51" s="18" t="s">
        <v>11</v>
      </c>
      <c r="C51" s="12" t="str">
        <f>VLOOKUP(B51,Hoja1!A:B,2,FALSE)</f>
        <v>Seminci</v>
      </c>
      <c r="D51" s="5" t="str">
        <f t="shared" ref="D51:D52" si="4">LEFT(F51,1)</f>
        <v>8</v>
      </c>
      <c r="E51" s="5" t="str">
        <f t="shared" ref="E51:E52" si="5">LEFT(F51,2)</f>
        <v>83</v>
      </c>
      <c r="F51" s="18" t="s">
        <v>83</v>
      </c>
      <c r="G51" s="19" t="s">
        <v>84</v>
      </c>
      <c r="H51" s="20">
        <v>1000</v>
      </c>
      <c r="I51" s="20">
        <v>0</v>
      </c>
      <c r="J51" s="20">
        <v>1000</v>
      </c>
      <c r="K51" s="20">
        <v>0</v>
      </c>
      <c r="L51" s="20">
        <v>0</v>
      </c>
    </row>
    <row r="52" spans="1:12" x14ac:dyDescent="0.3">
      <c r="A52" s="18" t="s">
        <v>10</v>
      </c>
      <c r="B52" s="18" t="s">
        <v>11</v>
      </c>
      <c r="C52" s="12" t="str">
        <f>VLOOKUP(B52,Hoja1!A:B,2,FALSE)</f>
        <v>Seminci</v>
      </c>
      <c r="D52" s="5" t="str">
        <f t="shared" si="4"/>
        <v>8</v>
      </c>
      <c r="E52" s="5" t="str">
        <f t="shared" si="5"/>
        <v>83</v>
      </c>
      <c r="F52" s="18" t="s">
        <v>85</v>
      </c>
      <c r="G52" s="19" t="s">
        <v>86</v>
      </c>
      <c r="H52" s="20">
        <v>400</v>
      </c>
      <c r="I52" s="20">
        <v>0</v>
      </c>
      <c r="J52" s="20">
        <v>400</v>
      </c>
      <c r="K52" s="20">
        <v>0</v>
      </c>
      <c r="L52" s="20">
        <v>0</v>
      </c>
    </row>
    <row r="53" spans="1:12" x14ac:dyDescent="0.3">
      <c r="A53" s="18" t="s">
        <v>10</v>
      </c>
      <c r="B53" s="18" t="s">
        <v>11</v>
      </c>
      <c r="C53" s="12" t="str">
        <f>VLOOKUP(B53,Hoja1!A:B,2,FALSE)</f>
        <v>Seminci</v>
      </c>
      <c r="D53" s="5" t="str">
        <f t="shared" ref="D53" si="6">LEFT(F53,1)</f>
        <v>8</v>
      </c>
      <c r="E53" s="5" t="str">
        <f t="shared" ref="E53" si="7">LEFT(F53,2)</f>
        <v>83</v>
      </c>
      <c r="F53" s="18" t="s">
        <v>87</v>
      </c>
      <c r="G53" s="19" t="s">
        <v>88</v>
      </c>
      <c r="H53" s="20">
        <v>400</v>
      </c>
      <c r="I53" s="20">
        <v>0</v>
      </c>
      <c r="J53" s="20">
        <v>400</v>
      </c>
      <c r="K53" s="20">
        <v>0</v>
      </c>
      <c r="L53" s="20">
        <v>0</v>
      </c>
    </row>
  </sheetData>
  <pageMargins left="0.74803149606299213" right="0.74803149606299213" top="0.98425196850393704" bottom="0.98425196850393704" header="0" footer="0"/>
  <pageSetup paperSize="9" scale="85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2" sqref="B2"/>
    </sheetView>
  </sheetViews>
  <sheetFormatPr baseColWidth="10" defaultRowHeight="13" x14ac:dyDescent="0.35"/>
  <sheetData>
    <row r="1" spans="1:2" ht="14.5" x14ac:dyDescent="0.35">
      <c r="A1" s="13" t="s">
        <v>11</v>
      </c>
      <c r="B1" s="1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TD</vt:lpstr>
      <vt:lpstr>Gastos 4º trimestre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2018-02-19T09:06:40Z</cp:lastPrinted>
  <dcterms:created xsi:type="dcterms:W3CDTF">2016-04-20T10:28:28Z</dcterms:created>
  <dcterms:modified xsi:type="dcterms:W3CDTF">2018-02-19T09:09:12Z</dcterms:modified>
</cp:coreProperties>
</file>