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7 - JULIO\"/>
    </mc:Choice>
  </mc:AlternateContent>
  <bookViews>
    <workbookView xWindow="0" yWindow="30" windowWidth="7490" windowHeight="4140"/>
  </bookViews>
  <sheets>
    <sheet name="EJECUCIÓN INGRESOS JULIO - 2020" sheetId="1" r:id="rId1"/>
  </sheets>
  <definedNames>
    <definedName name="_xlnm._FilterDatabase" localSheetId="0" hidden="1">'EJECUCIÓN INGRESOS JULIO - 2020'!$A$5:$P$165</definedName>
    <definedName name="_xlnm.Print_Titles" localSheetId="0">'EJECUCIÓN INGRESOS JULIO - 2020'!$1:$5</definedName>
  </definedNames>
  <calcPr calcId="162913"/>
</workbook>
</file>

<file path=xl/calcChain.xml><?xml version="1.0" encoding="utf-8"?>
<calcChain xmlns="http://schemas.openxmlformats.org/spreadsheetml/2006/main">
  <c r="P157" i="1" l="1"/>
  <c r="P158" i="1"/>
  <c r="P159" i="1"/>
  <c r="P160" i="1"/>
  <c r="P161" i="1"/>
  <c r="P162" i="1"/>
  <c r="P163" i="1"/>
  <c r="P164" i="1"/>
  <c r="P165" i="1"/>
  <c r="N157" i="1"/>
  <c r="N158" i="1"/>
  <c r="N159" i="1"/>
  <c r="N160" i="1"/>
  <c r="N161" i="1"/>
  <c r="N162" i="1"/>
  <c r="N163" i="1"/>
  <c r="N164" i="1"/>
  <c r="N165" i="1"/>
  <c r="J157" i="1"/>
  <c r="J158" i="1"/>
  <c r="J159" i="1"/>
  <c r="J160" i="1"/>
  <c r="J161" i="1"/>
  <c r="J162" i="1"/>
  <c r="J163" i="1"/>
  <c r="J164" i="1"/>
  <c r="J165" i="1"/>
  <c r="P149" i="1"/>
  <c r="P150" i="1"/>
  <c r="P151" i="1"/>
  <c r="P152" i="1"/>
  <c r="P153" i="1"/>
  <c r="N147" i="1"/>
  <c r="N148" i="1"/>
  <c r="N149" i="1"/>
  <c r="N150" i="1"/>
  <c r="N151" i="1"/>
  <c r="N152" i="1"/>
  <c r="N153" i="1"/>
  <c r="J147" i="1"/>
  <c r="J148" i="1"/>
  <c r="J149" i="1"/>
  <c r="J150" i="1"/>
  <c r="J151" i="1"/>
  <c r="J152" i="1"/>
  <c r="J153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P137" i="1"/>
  <c r="P138" i="1"/>
  <c r="P139" i="1"/>
  <c r="P140" i="1"/>
  <c r="P141" i="1"/>
  <c r="P142" i="1"/>
  <c r="P143" i="1"/>
  <c r="N137" i="1"/>
  <c r="N138" i="1"/>
  <c r="N139" i="1"/>
  <c r="N140" i="1"/>
  <c r="N141" i="1"/>
  <c r="N142" i="1"/>
  <c r="N143" i="1"/>
  <c r="J137" i="1"/>
  <c r="J138" i="1"/>
  <c r="J139" i="1"/>
  <c r="J140" i="1"/>
  <c r="J141" i="1"/>
  <c r="J142" i="1"/>
  <c r="J143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B159" i="1" l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P147" i="1"/>
  <c r="P148" i="1"/>
  <c r="J146" i="1"/>
  <c r="N136" i="1" l="1"/>
  <c r="P136" i="1" l="1"/>
  <c r="J136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57" i="1" l="1"/>
  <c r="C157" i="1"/>
  <c r="D157" i="1"/>
  <c r="B158" i="1"/>
  <c r="C158" i="1"/>
  <c r="D158" i="1"/>
  <c r="F1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J6" i="1" l="1"/>
  <c r="O144" i="1" l="1"/>
  <c r="M144" i="1"/>
  <c r="L144" i="1"/>
  <c r="K144" i="1"/>
  <c r="I144" i="1"/>
  <c r="H144" i="1"/>
  <c r="G144" i="1"/>
  <c r="N144" i="1" l="1"/>
  <c r="J144" i="1"/>
  <c r="N156" i="1" l="1"/>
  <c r="N146" i="1"/>
  <c r="N6" i="1"/>
  <c r="J156" i="1"/>
  <c r="O166" i="1"/>
  <c r="M166" i="1"/>
  <c r="L166" i="1"/>
  <c r="K166" i="1"/>
  <c r="I166" i="1"/>
  <c r="H166" i="1"/>
  <c r="G166" i="1"/>
  <c r="F166" i="1"/>
  <c r="O154" i="1"/>
  <c r="M154" i="1"/>
  <c r="L154" i="1"/>
  <c r="K154" i="1"/>
  <c r="G154" i="1"/>
  <c r="H154" i="1"/>
  <c r="I154" i="1"/>
  <c r="F154" i="1"/>
  <c r="P146" i="1"/>
  <c r="P156" i="1"/>
  <c r="B7" i="1"/>
  <c r="B146" i="1"/>
  <c r="C146" i="1"/>
  <c r="D146" i="1"/>
  <c r="B156" i="1"/>
  <c r="C156" i="1"/>
  <c r="D156" i="1"/>
  <c r="B6" i="1"/>
  <c r="F168" i="1" l="1"/>
  <c r="I168" i="1"/>
  <c r="K168" i="1"/>
  <c r="O168" i="1"/>
  <c r="G168" i="1"/>
  <c r="L168" i="1"/>
  <c r="H168" i="1"/>
  <c r="M168" i="1"/>
  <c r="N154" i="1"/>
  <c r="P166" i="1"/>
  <c r="P154" i="1"/>
  <c r="N166" i="1"/>
  <c r="J154" i="1"/>
  <c r="J166" i="1"/>
  <c r="P6" i="1"/>
  <c r="P144" i="1" s="1"/>
  <c r="J168" i="1" l="1"/>
  <c r="P168" i="1"/>
  <c r="N168" i="1"/>
</calcChain>
</file>

<file path=xl/sharedStrings.xml><?xml version="1.0" encoding="utf-8"?>
<sst xmlns="http://schemas.openxmlformats.org/spreadsheetml/2006/main" count="335" uniqueCount="333">
  <si>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</si>
  <si>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</si>
  <si>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</si>
  <si>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</si>
  <si>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</si>
  <si>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</si>
  <si>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</si>
  <si>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</si>
  <si>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</si>
  <si>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</si>
  <si>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</si>
  <si>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</si>
  <si>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</si>
  <si>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</si>
  <si>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</si>
  <si>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</si>
  <si>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</si>
  <si>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</si>
  <si>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</si>
  <si>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</si>
  <si>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</si>
  <si>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</si>
  <si>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</si>
  <si>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</si>
  <si>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</si>
  <si>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</si>
  <si>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</si>
  <si>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</si>
  <si>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</si>
  <si>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</si>
  <si>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</si>
  <si>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</si>
  <si>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</si>
  <si>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</si>
  <si>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</si>
  <si>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</si>
  <si>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</si>
  <si>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</si>
  <si>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</si>
  <si>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</si>
  <si>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</si>
  <si>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</si>
  <si>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</si>
  <si>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</si>
  <si>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</si>
  <si>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</si>
  <si>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</si>
  <si>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</si>
  <si>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</si>
  <si>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</si>
  <si>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</si>
  <si>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</si>
  <si>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</si>
  <si>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</si>
  <si>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</si>
  <si>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</si>
  <si>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</si>
  <si>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</si>
  <si>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</si>
  <si>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</si>
  <si>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</si>
  <si>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</si>
  <si>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</si>
  <si>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</si>
  <si>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</si>
  <si>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</si>
  <si>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</si>
  <si>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</si>
  <si>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</si>
  <si>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</si>
  <si>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</si>
  <si>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</si>
  <si>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</si>
  <si>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</si>
  <si>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</si>
  <si>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</si>
  <si>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</si>
  <si>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</si>
  <si>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</si>
  <si>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</si>
  <si>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</si>
  <si>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</si>
  <si>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</si>
  <si>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</si>
  <si>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</si>
  <si>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</si>
  <si>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</si>
  <si>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</si>
  <si>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</si>
  <si>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</si>
  <si>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</si>
  <si>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</si>
  <si>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</si>
  <si>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</si>
  <si>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</si>
  <si>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</si>
  <si>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</si>
  <si>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</si>
  <si>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</si>
  <si>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</si>
  <si>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</si>
  <si>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</si>
  <si>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</si>
  <si>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</si>
  <si>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</si>
  <si>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</si>
  <si>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</si>
  <si>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</si>
  <si>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</si>
  <si>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</si>
  <si>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</si>
  <si>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</si>
  <si>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</si>
  <si>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</si>
  <si>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</si>
  <si>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</si>
  <si>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</si>
  <si>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</si>
  <si>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</si>
  <si>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</si>
  <si>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</si>
  <si>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</si>
  <si>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</si>
  <si>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</si>
  <si>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</si>
  <si>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</si>
  <si>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</si>
  <si>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</si>
  <si>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</si>
  <si>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</si>
  <si>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</si>
  <si>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</si>
  <si>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</si>
  <si>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</si>
  <si>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</si>
  <si>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</si>
  <si>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</si>
  <si>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</si>
  <si>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</si>
  <si>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</si>
  <si>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</si>
  <si>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</si>
  <si>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</si>
  <si>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</si>
  <si>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</si>
  <si>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</si>
  <si>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</si>
  <si>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</si>
  <si>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</si>
  <si>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</si>
  <si>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</si>
  <si>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</si>
  <si>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</si>
  <si>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</si>
  <si>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</si>
  <si>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</si>
  <si>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</si>
  <si>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</si>
  <si>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</si>
  <si>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</si>
  <si>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</si>
  <si>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</si>
  <si>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</si>
  <si>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</si>
  <si>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</si>
  <si>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</si>
  <si>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</si>
  <si>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</si>
  <si>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</si>
  <si>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</si>
  <si>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</si>
  <si>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</si>
  <si>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</si>
  <si>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</si>
  <si>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</si>
  <si>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</si>
  <si>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</si>
  <si>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</si>
  <si>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</si>
  <si>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</si>
  <si>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</si>
  <si>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</si>
  <si>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</si>
  <si>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</si>
  <si>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</si>
  <si>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</si>
  <si>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</si>
  <si>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</si>
  <si>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</si>
  <si>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</si>
  <si>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</si>
  <si>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</si>
  <si>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</si>
  <si>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</si>
  <si>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</si>
  <si>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</si>
  <si>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</si>
  <si>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</si>
  <si>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</si>
  <si>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</si>
  <si>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</si>
  <si>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</si>
  <si>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</si>
  <si>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</si>
  <si>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</si>
  <si>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</si>
  <si>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</si>
  <si>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</si>
  <si>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</si>
  <si>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</si>
  <si>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</si>
  <si>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</si>
  <si>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</si>
  <si>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</si>
  <si>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</si>
  <si>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</si>
  <si>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</si>
  <si>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</si>
  <si>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</si>
  <si>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</si>
  <si>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</si>
  <si>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</si>
  <si>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</si>
  <si>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</si>
  <si>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</si>
  <si>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</si>
  <si>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</si>
  <si>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</si>
  <si>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</si>
  <si>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</si>
  <si>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</si>
  <si>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</si>
  <si>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</si>
  <si>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</si>
  <si>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</si>
  <si>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</si>
  <si>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</si>
  <si>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</si>
  <si>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</si>
  <si>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</si>
  <si>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</si>
  <si>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</si>
  <si>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</si>
  <si>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</si>
  <si>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</si>
  <si>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</si>
  <si>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</si>
  <si>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</si>
  <si>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</si>
  <si>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</si>
  <si>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</si>
  <si>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</si>
  <si>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</si>
  <si>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</si>
  <si>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</si>
  <si>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</si>
  <si>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</si>
  <si>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</si>
  <si>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</si>
  <si>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</si>
  <si>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</si>
  <si>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</si>
  <si>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</si>
  <si>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</si>
  <si>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</si>
  <si>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</si>
  <si>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</si>
  <si>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</si>
  <si>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</si>
  <si>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</si>
  <si>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</si>
  <si>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</si>
  <si>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</si>
  <si>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</si>
  <si>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</si>
  <si>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</si>
  <si>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</si>
  <si>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</si>
  <si>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</si>
  <si>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</si>
  <si>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</si>
  <si>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</si>
  <si>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</si>
  <si>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</si>
  <si>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</si>
  <si>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</si>
  <si>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</si>
  <si>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</si>
  <si>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</si>
  <si>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</si>
  <si>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</si>
  <si>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</si>
  <si>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</si>
  <si>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</si>
  <si>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</si>
  <si>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</si>
  <si>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</si>
  <si>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</si>
  <si>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</si>
  <si>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</si>
  <si>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</si>
  <si>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</si>
  <si>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</si>
  <si>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</si>
  <si>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</si>
  <si>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</si>
  <si>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</si>
  <si>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</si>
  <si>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</si>
  <si>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</si>
  <si>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</si>
  <si>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</si>
  <si>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</si>
  <si>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</si>
  <si>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</si>
  <si>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</si>
  <si>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</si>
  <si>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</si>
  <si>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</si>
  <si>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</si>
  <si>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</si>
  <si>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</si>
  <si>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</si>
  <si>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</si>
  <si>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</si>
  <si>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</si>
  <si>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</si>
  <si>
    <t>75063</t>
  </si>
  <si>
    <t>JCYL: PLAN VIVIENDA</t>
  </si>
  <si>
    <t>45034</t>
  </si>
  <si>
    <t>JCYL.- IGUALDAD DE OPORTUNIDADES</t>
  </si>
  <si>
    <t>68000</t>
  </si>
  <si>
    <t>REINTEGRO EJERCICIOS CERRADOS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</si>
</sst>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JULIO - 2020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tabSelected="1" view="pageLayout" zoomScaleNormal="85" workbookViewId="0"/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2020</v>
      </c>
      <c r="G2" s="11"/>
    </row>
    <row r="3" spans="1:16" x14ac:dyDescent="0.3">
      <c r="A3" s="12" t="s">
        <v>194</v>
      </c>
      <c r="B3" s="12"/>
      <c r="C3" s="12"/>
      <c r="D3" s="12"/>
      <c r="F3" s="13">
        <v>44042</v>
      </c>
      <c r="G3" s="14"/>
    </row>
    <row r="5" spans="1:16" s="17" customFormat="1" ht="36" customHeight="1" x14ac:dyDescent="0.3">
      <c r="A5" s="15" t="s">
        <v>2</v>
      </c>
      <c r="B5" s="15" t="s">
        <v>195</v>
      </c>
      <c r="C5" s="15" t="s">
        <v>196</v>
      </c>
      <c r="D5" s="15" t="s">
        <v>197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7660885</v>
      </c>
      <c r="G6" s="24">
        <v>0</v>
      </c>
      <c r="H6" s="24">
        <v>7660885</v>
      </c>
      <c r="I6" s="24">
        <v>4442700.3899999997</v>
      </c>
      <c r="J6" s="18">
        <f>IF(H6=0," ",I6/H6)</f>
        <v>0.57991999488309764</v>
      </c>
      <c r="K6" s="24">
        <v>3830442.3</v>
      </c>
      <c r="L6" s="24">
        <v>26148.959999999999</v>
      </c>
      <c r="M6" s="24">
        <v>3804293.34</v>
      </c>
      <c r="N6" s="18">
        <f>IF(I6=0," ",M6/I6)</f>
        <v>0.85630202490427232</v>
      </c>
      <c r="O6" s="24">
        <v>638407.05000000005</v>
      </c>
      <c r="P6" s="19">
        <f>I6-H6</f>
        <v>-3218184.6100000003</v>
      </c>
    </row>
    <row r="7" spans="1:16" x14ac:dyDescent="0.3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328269.63</v>
      </c>
      <c r="J7" s="18">
        <f t="shared" ref="J7:J70" si="3">IF(H7=0," ",I7/H7)</f>
        <v>0.88721521621621624</v>
      </c>
      <c r="K7" s="24">
        <v>23819.15</v>
      </c>
      <c r="L7" s="24">
        <v>2286.48</v>
      </c>
      <c r="M7" s="24">
        <v>21532.67</v>
      </c>
      <c r="N7" s="18">
        <f t="shared" ref="N7:N70" si="4">IF(I7=0," ",M7/I7)</f>
        <v>6.5594462698239847E-2</v>
      </c>
      <c r="O7" s="24">
        <v>306736.96000000002</v>
      </c>
      <c r="P7" s="19">
        <f t="shared" ref="P7:P70" si="5">I7-H7</f>
        <v>-41730.369999999995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74000000</v>
      </c>
      <c r="G8" s="24">
        <v>0</v>
      </c>
      <c r="H8" s="24">
        <v>74000000</v>
      </c>
      <c r="I8" s="24">
        <v>72426495.730000004</v>
      </c>
      <c r="J8" s="18">
        <f t="shared" si="3"/>
        <v>0.97873642878378386</v>
      </c>
      <c r="K8" s="24">
        <v>5665808.2199999997</v>
      </c>
      <c r="L8" s="24">
        <v>215004.71</v>
      </c>
      <c r="M8" s="24">
        <v>5450803.5099999998</v>
      </c>
      <c r="N8" s="18">
        <f t="shared" si="4"/>
        <v>7.5259798987378113E-2</v>
      </c>
      <c r="O8" s="24">
        <v>66975692.219999999</v>
      </c>
      <c r="P8" s="19">
        <f t="shared" si="5"/>
        <v>-1573504.2699999958</v>
      </c>
    </row>
    <row r="9" spans="1:16" x14ac:dyDescent="0.3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15609580.189999999</v>
      </c>
      <c r="J9" s="18">
        <f t="shared" si="3"/>
        <v>0.91821059941176464</v>
      </c>
      <c r="K9" s="24">
        <v>13127327.609999999</v>
      </c>
      <c r="L9" s="24">
        <v>15877.11</v>
      </c>
      <c r="M9" s="24">
        <v>13111450.5</v>
      </c>
      <c r="N9" s="18">
        <f t="shared" si="4"/>
        <v>0.83996176325098215</v>
      </c>
      <c r="O9" s="24">
        <v>2498129.69</v>
      </c>
      <c r="P9" s="19">
        <f t="shared" si="5"/>
        <v>-1390419.8100000005</v>
      </c>
    </row>
    <row r="10" spans="1:16" x14ac:dyDescent="0.3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2615530.1800000002</v>
      </c>
      <c r="J10" s="18">
        <f t="shared" si="3"/>
        <v>0.32694127250000005</v>
      </c>
      <c r="K10" s="24">
        <v>3091711.72</v>
      </c>
      <c r="L10" s="24">
        <v>508875.89</v>
      </c>
      <c r="M10" s="24">
        <v>2582835.83</v>
      </c>
      <c r="N10" s="18">
        <f t="shared" si="4"/>
        <v>0.98749991483562227</v>
      </c>
      <c r="O10" s="24">
        <v>32694.35</v>
      </c>
      <c r="P10" s="19">
        <f t="shared" si="5"/>
        <v>-5384469.8200000003</v>
      </c>
    </row>
    <row r="11" spans="1:16" x14ac:dyDescent="0.3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407758.3</v>
      </c>
      <c r="J11" s="18">
        <f t="shared" si="3"/>
        <v>3.3979858333333335E-2</v>
      </c>
      <c r="K11" s="24">
        <v>147272.21</v>
      </c>
      <c r="L11" s="24">
        <v>123707.21</v>
      </c>
      <c r="M11" s="24">
        <v>23565</v>
      </c>
      <c r="N11" s="18">
        <f t="shared" si="4"/>
        <v>5.7791588791693514E-2</v>
      </c>
      <c r="O11" s="24">
        <v>384193.3</v>
      </c>
      <c r="P11" s="19">
        <f t="shared" si="5"/>
        <v>-11592241.699999999</v>
      </c>
    </row>
    <row r="12" spans="1:16" x14ac:dyDescent="0.3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6204400</v>
      </c>
      <c r="G12" s="24">
        <v>0</v>
      </c>
      <c r="H12" s="24">
        <v>6204400</v>
      </c>
      <c r="I12" s="24">
        <v>3544615.74</v>
      </c>
      <c r="J12" s="18">
        <f t="shared" si="3"/>
        <v>0.57130677261298435</v>
      </c>
      <c r="K12" s="24">
        <v>3102201</v>
      </c>
      <c r="L12" s="24">
        <v>74618.759999999995</v>
      </c>
      <c r="M12" s="24">
        <v>3027582.24</v>
      </c>
      <c r="N12" s="18">
        <f t="shared" si="4"/>
        <v>0.85413552894734934</v>
      </c>
      <c r="O12" s="24">
        <v>517033.5</v>
      </c>
      <c r="P12" s="19">
        <f t="shared" si="5"/>
        <v>-2659784.2599999998</v>
      </c>
    </row>
    <row r="13" spans="1:16" x14ac:dyDescent="0.3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81180</v>
      </c>
      <c r="G13" s="24">
        <v>0</v>
      </c>
      <c r="H13" s="24">
        <v>81180</v>
      </c>
      <c r="I13" s="24">
        <v>47118.080000000002</v>
      </c>
      <c r="J13" s="18">
        <f t="shared" si="3"/>
        <v>0.5804148805124415</v>
      </c>
      <c r="K13" s="24">
        <v>40590.120000000003</v>
      </c>
      <c r="L13" s="24">
        <v>237.06</v>
      </c>
      <c r="M13" s="24">
        <v>40353.06</v>
      </c>
      <c r="N13" s="18">
        <f t="shared" si="4"/>
        <v>0.85642411575344324</v>
      </c>
      <c r="O13" s="24">
        <v>6765.02</v>
      </c>
      <c r="P13" s="19">
        <f t="shared" si="5"/>
        <v>-34061.919999999998</v>
      </c>
    </row>
    <row r="14" spans="1:16" x14ac:dyDescent="0.3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30475</v>
      </c>
      <c r="G14" s="24">
        <v>0</v>
      </c>
      <c r="H14" s="24">
        <v>30475</v>
      </c>
      <c r="I14" s="24">
        <v>17775.59</v>
      </c>
      <c r="J14" s="18">
        <f t="shared" si="3"/>
        <v>0.58328433141919611</v>
      </c>
      <c r="K14" s="24">
        <v>15236.22</v>
      </c>
      <c r="L14" s="24">
        <v>0</v>
      </c>
      <c r="M14" s="24">
        <v>15236.22</v>
      </c>
      <c r="N14" s="18">
        <f t="shared" si="4"/>
        <v>0.8571428571428571</v>
      </c>
      <c r="O14" s="24">
        <v>2539.37</v>
      </c>
      <c r="P14" s="19">
        <f t="shared" si="5"/>
        <v>-12699.41</v>
      </c>
    </row>
    <row r="15" spans="1:16" x14ac:dyDescent="0.3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565475</v>
      </c>
      <c r="G15" s="24">
        <v>0</v>
      </c>
      <c r="H15" s="24">
        <v>565475</v>
      </c>
      <c r="I15" s="24">
        <v>329859.46000000002</v>
      </c>
      <c r="J15" s="18">
        <f t="shared" si="3"/>
        <v>0.58333164154029804</v>
      </c>
      <c r="K15" s="24">
        <v>282736.68</v>
      </c>
      <c r="L15" s="24">
        <v>0</v>
      </c>
      <c r="M15" s="24">
        <v>282736.68</v>
      </c>
      <c r="N15" s="18">
        <f t="shared" si="4"/>
        <v>0.8571428571428571</v>
      </c>
      <c r="O15" s="24">
        <v>47122.78</v>
      </c>
      <c r="P15" s="19">
        <f t="shared" si="5"/>
        <v>-235615.53999999998</v>
      </c>
    </row>
    <row r="16" spans="1:16" x14ac:dyDescent="0.3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1396170</v>
      </c>
      <c r="G16" s="24">
        <v>0</v>
      </c>
      <c r="H16" s="24">
        <v>1396170</v>
      </c>
      <c r="I16" s="24">
        <v>812829.57</v>
      </c>
      <c r="J16" s="18">
        <f t="shared" si="3"/>
        <v>0.58218524248479764</v>
      </c>
      <c r="K16" s="24">
        <v>698084.82</v>
      </c>
      <c r="L16" s="24">
        <v>1602.72</v>
      </c>
      <c r="M16" s="24">
        <v>696482.1</v>
      </c>
      <c r="N16" s="18">
        <f t="shared" si="4"/>
        <v>0.85686117447720311</v>
      </c>
      <c r="O16" s="24">
        <v>116347.47</v>
      </c>
      <c r="P16" s="19">
        <f t="shared" si="5"/>
        <v>-583340.43000000005</v>
      </c>
    </row>
    <row r="17" spans="1:16" x14ac:dyDescent="0.3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2355</v>
      </c>
      <c r="G17" s="24">
        <v>0</v>
      </c>
      <c r="H17" s="24">
        <v>2355</v>
      </c>
      <c r="I17" s="24">
        <v>1372</v>
      </c>
      <c r="J17" s="18">
        <f t="shared" si="3"/>
        <v>0.58259023354564754</v>
      </c>
      <c r="K17" s="24">
        <v>1176</v>
      </c>
      <c r="L17" s="24">
        <v>0</v>
      </c>
      <c r="M17" s="24">
        <v>1176</v>
      </c>
      <c r="N17" s="18">
        <f t="shared" si="4"/>
        <v>0.8571428571428571</v>
      </c>
      <c r="O17" s="24">
        <v>196</v>
      </c>
      <c r="P17" s="19">
        <f t="shared" si="5"/>
        <v>-983</v>
      </c>
    </row>
    <row r="18" spans="1:16" x14ac:dyDescent="0.3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1651766.4</v>
      </c>
      <c r="J18" s="18">
        <f t="shared" si="3"/>
        <v>0.30032116363636363</v>
      </c>
      <c r="K18" s="24">
        <v>2110351.7999999998</v>
      </c>
      <c r="L18" s="24">
        <v>676968.84</v>
      </c>
      <c r="M18" s="24">
        <v>1433382.96</v>
      </c>
      <c r="N18" s="18">
        <f t="shared" si="4"/>
        <v>0.86778793902091722</v>
      </c>
      <c r="O18" s="24">
        <v>218383.44</v>
      </c>
      <c r="P18" s="19">
        <f t="shared" si="5"/>
        <v>-3848233.6</v>
      </c>
    </row>
    <row r="19" spans="1:16" x14ac:dyDescent="0.3">
      <c r="A19" s="22" t="s">
        <v>41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-239.22</v>
      </c>
      <c r="J19" s="18" t="str">
        <f t="shared" si="3"/>
        <v xml:space="preserve"> </v>
      </c>
      <c r="K19" s="24">
        <v>0</v>
      </c>
      <c r="L19" s="24">
        <v>306.42</v>
      </c>
      <c r="M19" s="24">
        <v>-306.42</v>
      </c>
      <c r="N19" s="18">
        <f t="shared" si="4"/>
        <v>1.2809129671432156</v>
      </c>
      <c r="O19" s="24">
        <v>67.2</v>
      </c>
      <c r="P19" s="19">
        <f t="shared" si="5"/>
        <v>-239.22</v>
      </c>
    </row>
    <row r="20" spans="1:16" x14ac:dyDescent="0.3">
      <c r="A20" s="22" t="s">
        <v>43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3" t="s">
        <v>44</v>
      </c>
      <c r="F20" s="24">
        <v>45000</v>
      </c>
      <c r="G20" s="24">
        <v>0</v>
      </c>
      <c r="H20" s="24">
        <v>45000</v>
      </c>
      <c r="I20" s="24">
        <v>17208.59</v>
      </c>
      <c r="J20" s="18">
        <f t="shared" si="3"/>
        <v>0.38241311111111109</v>
      </c>
      <c r="K20" s="24">
        <v>9653.15</v>
      </c>
      <c r="L20" s="24">
        <v>0.77</v>
      </c>
      <c r="M20" s="24">
        <v>9652.3799999999992</v>
      </c>
      <c r="N20" s="18">
        <f t="shared" si="4"/>
        <v>0.56090475744962254</v>
      </c>
      <c r="O20" s="24">
        <v>7556.21</v>
      </c>
      <c r="P20" s="19">
        <f t="shared" si="5"/>
        <v>-27791.41</v>
      </c>
    </row>
    <row r="21" spans="1:16" x14ac:dyDescent="0.3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3" t="s">
        <v>46</v>
      </c>
      <c r="F21" s="24">
        <v>3600000</v>
      </c>
      <c r="G21" s="24">
        <v>0</v>
      </c>
      <c r="H21" s="24">
        <v>3600000</v>
      </c>
      <c r="I21" s="24">
        <v>1473278.67</v>
      </c>
      <c r="J21" s="18">
        <f t="shared" si="3"/>
        <v>0.40924407499999998</v>
      </c>
      <c r="K21" s="24">
        <v>1394419.49</v>
      </c>
      <c r="L21" s="24">
        <v>9932.61</v>
      </c>
      <c r="M21" s="24">
        <v>1384486.88</v>
      </c>
      <c r="N21" s="18">
        <f t="shared" si="4"/>
        <v>0.93973184312781777</v>
      </c>
      <c r="O21" s="24">
        <v>88791.79</v>
      </c>
      <c r="P21" s="19">
        <f t="shared" si="5"/>
        <v>-2126721.33</v>
      </c>
    </row>
    <row r="22" spans="1:16" x14ac:dyDescent="0.3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94628.7</v>
      </c>
      <c r="J22" s="18">
        <f t="shared" si="3"/>
        <v>0.43013045454545451</v>
      </c>
      <c r="K22" s="24">
        <v>98464.1</v>
      </c>
      <c r="L22" s="24">
        <v>4355.37</v>
      </c>
      <c r="M22" s="24">
        <v>94108.73</v>
      </c>
      <c r="N22" s="18">
        <f t="shared" si="4"/>
        <v>0.99450515541268136</v>
      </c>
      <c r="O22" s="24">
        <v>519.97</v>
      </c>
      <c r="P22" s="19">
        <f t="shared" si="5"/>
        <v>-125371.3</v>
      </c>
    </row>
    <row r="23" spans="1:16" x14ac:dyDescent="0.3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3" t="s">
        <v>50</v>
      </c>
      <c r="F23" s="24">
        <v>200000</v>
      </c>
      <c r="G23" s="24">
        <v>0</v>
      </c>
      <c r="H23" s="24">
        <v>200000</v>
      </c>
      <c r="I23" s="24">
        <v>77672.06</v>
      </c>
      <c r="J23" s="18">
        <f t="shared" si="3"/>
        <v>0.38836029999999999</v>
      </c>
      <c r="K23" s="24">
        <v>64945.18</v>
      </c>
      <c r="L23" s="24">
        <v>709</v>
      </c>
      <c r="M23" s="24">
        <v>64236.18</v>
      </c>
      <c r="N23" s="18">
        <f t="shared" si="4"/>
        <v>0.82701784914678456</v>
      </c>
      <c r="O23" s="24">
        <v>13435.88</v>
      </c>
      <c r="P23" s="19">
        <f t="shared" si="5"/>
        <v>-122327.94</v>
      </c>
    </row>
    <row r="24" spans="1:16" x14ac:dyDescent="0.3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118082.1</v>
      </c>
      <c r="J24" s="18">
        <f t="shared" si="3"/>
        <v>0.42172178571428576</v>
      </c>
      <c r="K24" s="24">
        <v>117596.73</v>
      </c>
      <c r="L24" s="24">
        <v>206.51</v>
      </c>
      <c r="M24" s="24">
        <v>117390.22</v>
      </c>
      <c r="N24" s="18">
        <f t="shared" si="4"/>
        <v>0.99414068686109069</v>
      </c>
      <c r="O24" s="24">
        <v>691.88</v>
      </c>
      <c r="P24" s="19">
        <f t="shared" si="5"/>
        <v>-161917.9</v>
      </c>
    </row>
    <row r="25" spans="1:16" x14ac:dyDescent="0.3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7198.51</v>
      </c>
      <c r="J25" s="18">
        <f t="shared" si="3"/>
        <v>0.4799006666666667</v>
      </c>
      <c r="K25" s="24">
        <v>7187.77</v>
      </c>
      <c r="L25" s="24">
        <v>0</v>
      </c>
      <c r="M25" s="24">
        <v>7187.77</v>
      </c>
      <c r="N25" s="18">
        <f t="shared" si="4"/>
        <v>0.99850802457730836</v>
      </c>
      <c r="O25" s="24">
        <v>10.74</v>
      </c>
      <c r="P25" s="19">
        <f t="shared" si="5"/>
        <v>-7801.49</v>
      </c>
    </row>
    <row r="26" spans="1:16" x14ac:dyDescent="0.3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143861.31</v>
      </c>
      <c r="J26" s="18">
        <f t="shared" si="3"/>
        <v>0.47953770000000001</v>
      </c>
      <c r="K26" s="24">
        <v>136871.01</v>
      </c>
      <c r="L26" s="24">
        <v>0</v>
      </c>
      <c r="M26" s="24">
        <v>136871.01</v>
      </c>
      <c r="N26" s="18">
        <f t="shared" si="4"/>
        <v>0.95140945122771381</v>
      </c>
      <c r="O26" s="24">
        <v>6990.3</v>
      </c>
      <c r="P26" s="19">
        <f t="shared" si="5"/>
        <v>-156138.69</v>
      </c>
    </row>
    <row r="27" spans="1:16" x14ac:dyDescent="0.3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7721.91</v>
      </c>
      <c r="J27" s="18">
        <f t="shared" si="3"/>
        <v>0.38609549999999998</v>
      </c>
      <c r="K27" s="24">
        <v>4373.25</v>
      </c>
      <c r="L27" s="24">
        <v>0</v>
      </c>
      <c r="M27" s="24">
        <v>4373.25</v>
      </c>
      <c r="N27" s="18">
        <f t="shared" si="4"/>
        <v>0.56634304207119746</v>
      </c>
      <c r="O27" s="24">
        <v>3348.66</v>
      </c>
      <c r="P27" s="19">
        <f t="shared" si="5"/>
        <v>-12278.09</v>
      </c>
    </row>
    <row r="28" spans="1:16" x14ac:dyDescent="0.3">
      <c r="A28" s="22" t="s">
        <v>59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6241.02</v>
      </c>
      <c r="J28" s="18">
        <f t="shared" si="3"/>
        <v>0.62410200000000005</v>
      </c>
      <c r="K28" s="24">
        <v>1103.03</v>
      </c>
      <c r="L28" s="24">
        <v>0</v>
      </c>
      <c r="M28" s="24">
        <v>1103.03</v>
      </c>
      <c r="N28" s="18">
        <f t="shared" si="4"/>
        <v>0.17673873821907315</v>
      </c>
      <c r="O28" s="24">
        <v>5137.99</v>
      </c>
      <c r="P28" s="19">
        <f t="shared" si="5"/>
        <v>-3758.9799999999996</v>
      </c>
    </row>
    <row r="29" spans="1:16" x14ac:dyDescent="0.3">
      <c r="A29" s="22" t="s">
        <v>61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3" t="s">
        <v>278</v>
      </c>
      <c r="F29" s="24">
        <v>10000</v>
      </c>
      <c r="G29" s="24">
        <v>0</v>
      </c>
      <c r="H29" s="24">
        <v>10000</v>
      </c>
      <c r="I29" s="24">
        <v>2536.15</v>
      </c>
      <c r="J29" s="18">
        <f t="shared" si="3"/>
        <v>0.25361500000000003</v>
      </c>
      <c r="K29" s="24">
        <v>2536.15</v>
      </c>
      <c r="L29" s="24">
        <v>0</v>
      </c>
      <c r="M29" s="24">
        <v>2536.15</v>
      </c>
      <c r="N29" s="18">
        <f t="shared" si="4"/>
        <v>1</v>
      </c>
      <c r="O29" s="24">
        <v>0</v>
      </c>
      <c r="P29" s="19">
        <f t="shared" si="5"/>
        <v>-7463.85</v>
      </c>
    </row>
    <row r="30" spans="1:16" x14ac:dyDescent="0.3">
      <c r="A30" s="22" t="s">
        <v>62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3" t="s">
        <v>63</v>
      </c>
      <c r="F30" s="24">
        <v>5600000</v>
      </c>
      <c r="G30" s="24">
        <v>0</v>
      </c>
      <c r="H30" s="24">
        <v>5600000</v>
      </c>
      <c r="I30" s="24">
        <v>1896970.48</v>
      </c>
      <c r="J30" s="18">
        <f t="shared" si="3"/>
        <v>0.33874472857142857</v>
      </c>
      <c r="K30" s="24">
        <v>1897504.35</v>
      </c>
      <c r="L30" s="24">
        <v>533.87</v>
      </c>
      <c r="M30" s="24">
        <v>1896970.48</v>
      </c>
      <c r="N30" s="18">
        <f t="shared" si="4"/>
        <v>1</v>
      </c>
      <c r="O30" s="24">
        <v>0</v>
      </c>
      <c r="P30" s="19">
        <f t="shared" si="5"/>
        <v>-3703029.52</v>
      </c>
    </row>
    <row r="31" spans="1:16" x14ac:dyDescent="0.3">
      <c r="A31" s="22" t="s">
        <v>64</v>
      </c>
      <c r="B31" s="14" t="str">
        <f t="shared" si="6"/>
        <v>3</v>
      </c>
      <c r="C31" s="14" t="str">
        <f t="shared" si="7"/>
        <v>33</v>
      </c>
      <c r="D31" s="14" t="str">
        <f t="shared" si="8"/>
        <v>331</v>
      </c>
      <c r="E31" s="23" t="s">
        <v>65</v>
      </c>
      <c r="F31" s="24">
        <v>1650000</v>
      </c>
      <c r="G31" s="24">
        <v>0</v>
      </c>
      <c r="H31" s="24">
        <v>1650000</v>
      </c>
      <c r="I31" s="24">
        <v>96041.26</v>
      </c>
      <c r="J31" s="18">
        <f t="shared" si="3"/>
        <v>5.8206824242424238E-2</v>
      </c>
      <c r="K31" s="24">
        <v>72064.570000000007</v>
      </c>
      <c r="L31" s="24">
        <v>860.11</v>
      </c>
      <c r="M31" s="24">
        <v>71204.460000000006</v>
      </c>
      <c r="N31" s="18">
        <f t="shared" si="4"/>
        <v>0.74139447983085616</v>
      </c>
      <c r="O31" s="24">
        <v>24836.799999999999</v>
      </c>
      <c r="P31" s="19">
        <f t="shared" si="5"/>
        <v>-1553958.74</v>
      </c>
    </row>
    <row r="32" spans="1:16" x14ac:dyDescent="0.3">
      <c r="A32" s="22" t="s">
        <v>66</v>
      </c>
      <c r="B32" s="14" t="str">
        <f t="shared" si="6"/>
        <v>3</v>
      </c>
      <c r="C32" s="14" t="str">
        <f t="shared" si="7"/>
        <v>33</v>
      </c>
      <c r="D32" s="14" t="str">
        <f t="shared" si="8"/>
        <v>334</v>
      </c>
      <c r="E32" s="23" t="s">
        <v>219</v>
      </c>
      <c r="F32" s="24">
        <v>40000</v>
      </c>
      <c r="G32" s="24">
        <v>0</v>
      </c>
      <c r="H32" s="24">
        <v>40000</v>
      </c>
      <c r="I32" s="24">
        <v>18218.650000000001</v>
      </c>
      <c r="J32" s="18">
        <f t="shared" si="3"/>
        <v>0.45546625000000002</v>
      </c>
      <c r="K32" s="24">
        <v>18077.560000000001</v>
      </c>
      <c r="L32" s="24">
        <v>397.86</v>
      </c>
      <c r="M32" s="24">
        <v>17679.7</v>
      </c>
      <c r="N32" s="18">
        <f t="shared" si="4"/>
        <v>0.97041767639204879</v>
      </c>
      <c r="O32" s="24">
        <v>538.95000000000005</v>
      </c>
      <c r="P32" s="19">
        <f t="shared" si="5"/>
        <v>-21781.35</v>
      </c>
    </row>
    <row r="33" spans="1:16" x14ac:dyDescent="0.3">
      <c r="A33" s="22" t="s">
        <v>67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68</v>
      </c>
      <c r="F33" s="24">
        <v>950000</v>
      </c>
      <c r="G33" s="24">
        <v>0</v>
      </c>
      <c r="H33" s="24">
        <v>950000</v>
      </c>
      <c r="I33" s="24">
        <v>242465.96</v>
      </c>
      <c r="J33" s="18">
        <f t="shared" si="3"/>
        <v>0.25522732631578948</v>
      </c>
      <c r="K33" s="24">
        <v>229444.72</v>
      </c>
      <c r="L33" s="24">
        <v>0</v>
      </c>
      <c r="M33" s="24">
        <v>229444.72</v>
      </c>
      <c r="N33" s="18">
        <f t="shared" si="4"/>
        <v>0.946296626545021</v>
      </c>
      <c r="O33" s="24">
        <v>13021.24</v>
      </c>
      <c r="P33" s="19">
        <f t="shared" si="5"/>
        <v>-707534.04</v>
      </c>
    </row>
    <row r="34" spans="1:16" x14ac:dyDescent="0.3">
      <c r="A34" s="22" t="s">
        <v>69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0</v>
      </c>
      <c r="J34" s="18">
        <f t="shared" si="3"/>
        <v>0</v>
      </c>
      <c r="K34" s="24">
        <v>0</v>
      </c>
      <c r="L34" s="24">
        <v>0</v>
      </c>
      <c r="M34" s="24">
        <v>0</v>
      </c>
      <c r="N34" s="18" t="str">
        <f t="shared" si="4"/>
        <v xml:space="preserve"> </v>
      </c>
      <c r="O34" s="24">
        <v>0</v>
      </c>
      <c r="P34" s="19">
        <f t="shared" si="5"/>
        <v>-60000</v>
      </c>
    </row>
    <row r="35" spans="1:16" x14ac:dyDescent="0.3">
      <c r="A35" s="22" t="s">
        <v>71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111482.91</v>
      </c>
      <c r="J35" s="18">
        <f t="shared" si="3"/>
        <v>0.20269619999999999</v>
      </c>
      <c r="K35" s="24">
        <v>36126.629999999997</v>
      </c>
      <c r="L35" s="24">
        <v>316.58</v>
      </c>
      <c r="M35" s="24">
        <v>35810.050000000003</v>
      </c>
      <c r="N35" s="18">
        <f t="shared" si="4"/>
        <v>0.32121560156619522</v>
      </c>
      <c r="O35" s="24">
        <v>75672.86</v>
      </c>
      <c r="P35" s="19">
        <f t="shared" si="5"/>
        <v>-438517.08999999997</v>
      </c>
    </row>
    <row r="36" spans="1:16" x14ac:dyDescent="0.3">
      <c r="A36" s="22" t="s">
        <v>73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74</v>
      </c>
      <c r="F36" s="24">
        <v>4500000</v>
      </c>
      <c r="G36" s="24">
        <v>0</v>
      </c>
      <c r="H36" s="24">
        <v>4500000</v>
      </c>
      <c r="I36" s="24">
        <v>3544827.2</v>
      </c>
      <c r="J36" s="18">
        <f t="shared" si="3"/>
        <v>0.78773937777777781</v>
      </c>
      <c r="K36" s="24">
        <v>2918787.35</v>
      </c>
      <c r="L36" s="24">
        <v>0</v>
      </c>
      <c r="M36" s="24">
        <v>2918787.35</v>
      </c>
      <c r="N36" s="18">
        <f t="shared" si="4"/>
        <v>0.82339340828799779</v>
      </c>
      <c r="O36" s="24">
        <v>626039.85</v>
      </c>
      <c r="P36" s="19">
        <f t="shared" si="5"/>
        <v>-955172.79999999981</v>
      </c>
    </row>
    <row r="37" spans="1:16" x14ac:dyDescent="0.3">
      <c r="A37" s="22" t="s">
        <v>75</v>
      </c>
      <c r="B37" s="14" t="str">
        <f t="shared" si="6"/>
        <v>3</v>
      </c>
      <c r="C37" s="14" t="str">
        <f t="shared" si="7"/>
        <v>33</v>
      </c>
      <c r="D37" s="14" t="str">
        <f t="shared" si="8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134983.09</v>
      </c>
      <c r="J37" s="18">
        <f t="shared" si="3"/>
        <v>0.3856659714285714</v>
      </c>
      <c r="K37" s="24">
        <v>134435.71</v>
      </c>
      <c r="L37" s="24">
        <v>974.22</v>
      </c>
      <c r="M37" s="24">
        <v>133461.49</v>
      </c>
      <c r="N37" s="18">
        <f t="shared" si="4"/>
        <v>0.98872747690099549</v>
      </c>
      <c r="O37" s="24">
        <v>1521.6</v>
      </c>
      <c r="P37" s="19">
        <f t="shared" si="5"/>
        <v>-215016.91</v>
      </c>
    </row>
    <row r="38" spans="1:16" x14ac:dyDescent="0.3">
      <c r="A38" s="22" t="s">
        <v>77</v>
      </c>
      <c r="B38" s="14" t="str">
        <f t="shared" si="6"/>
        <v>3</v>
      </c>
      <c r="C38" s="14" t="str">
        <f t="shared" si="7"/>
        <v>33</v>
      </c>
      <c r="D38" s="14" t="str">
        <f t="shared" si="8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380039.62</v>
      </c>
      <c r="J38" s="18">
        <f t="shared" si="3"/>
        <v>0.50671949333333333</v>
      </c>
      <c r="K38" s="24">
        <v>380039.62</v>
      </c>
      <c r="L38" s="24">
        <v>0</v>
      </c>
      <c r="M38" s="24">
        <v>380039.62</v>
      </c>
      <c r="N38" s="18">
        <f t="shared" si="4"/>
        <v>1</v>
      </c>
      <c r="O38" s="24">
        <v>0</v>
      </c>
      <c r="P38" s="19">
        <f t="shared" si="5"/>
        <v>-369960.38</v>
      </c>
    </row>
    <row r="39" spans="1:16" x14ac:dyDescent="0.3">
      <c r="A39" s="22" t="s">
        <v>79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80</v>
      </c>
      <c r="F39" s="24">
        <v>85000</v>
      </c>
      <c r="G39" s="24">
        <v>0</v>
      </c>
      <c r="H39" s="24">
        <v>85000</v>
      </c>
      <c r="I39" s="24">
        <v>224</v>
      </c>
      <c r="J39" s="18">
        <f t="shared" si="3"/>
        <v>2.635294117647059E-3</v>
      </c>
      <c r="K39" s="24">
        <v>351</v>
      </c>
      <c r="L39" s="24">
        <v>127</v>
      </c>
      <c r="M39" s="24">
        <v>224</v>
      </c>
      <c r="N39" s="18">
        <f t="shared" si="4"/>
        <v>1</v>
      </c>
      <c r="O39" s="24">
        <v>0</v>
      </c>
      <c r="P39" s="19">
        <f t="shared" si="5"/>
        <v>-84776</v>
      </c>
    </row>
    <row r="40" spans="1:16" x14ac:dyDescent="0.3">
      <c r="A40" s="22" t="s">
        <v>81</v>
      </c>
      <c r="B40" s="14" t="str">
        <f t="shared" si="6"/>
        <v>3</v>
      </c>
      <c r="C40" s="14" t="str">
        <f t="shared" si="7"/>
        <v>34</v>
      </c>
      <c r="D40" s="14" t="str">
        <f t="shared" si="8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305617.25</v>
      </c>
      <c r="J40" s="18">
        <f t="shared" si="3"/>
        <v>0.27557912533814249</v>
      </c>
      <c r="K40" s="24">
        <v>305617.25</v>
      </c>
      <c r="L40" s="24">
        <v>0</v>
      </c>
      <c r="M40" s="24">
        <v>305617.25</v>
      </c>
      <c r="N40" s="18">
        <f t="shared" si="4"/>
        <v>1</v>
      </c>
      <c r="O40" s="24">
        <v>0</v>
      </c>
      <c r="P40" s="19">
        <f t="shared" si="5"/>
        <v>-803382.75</v>
      </c>
    </row>
    <row r="41" spans="1:16" x14ac:dyDescent="0.3">
      <c r="A41" s="22" t="s">
        <v>83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5360.43</v>
      </c>
      <c r="J41" s="18">
        <f t="shared" si="3"/>
        <v>0.26802150000000002</v>
      </c>
      <c r="K41" s="24">
        <v>5387.43</v>
      </c>
      <c r="L41" s="24">
        <v>27</v>
      </c>
      <c r="M41" s="24">
        <v>5360.43</v>
      </c>
      <c r="N41" s="18">
        <f t="shared" si="4"/>
        <v>1</v>
      </c>
      <c r="O41" s="24">
        <v>0</v>
      </c>
      <c r="P41" s="19">
        <f t="shared" si="5"/>
        <v>-14639.57</v>
      </c>
    </row>
    <row r="42" spans="1:16" x14ac:dyDescent="0.3">
      <c r="A42" s="22" t="s">
        <v>85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86</v>
      </c>
      <c r="F42" s="24">
        <v>25000</v>
      </c>
      <c r="G42" s="24">
        <v>0</v>
      </c>
      <c r="H42" s="24">
        <v>25000</v>
      </c>
      <c r="I42" s="24">
        <v>7049.27</v>
      </c>
      <c r="J42" s="18">
        <f t="shared" si="3"/>
        <v>0.28197080000000002</v>
      </c>
      <c r="K42" s="24">
        <v>4591.71</v>
      </c>
      <c r="L42" s="24">
        <v>0</v>
      </c>
      <c r="M42" s="24">
        <v>4591.71</v>
      </c>
      <c r="N42" s="18">
        <f t="shared" si="4"/>
        <v>0.65137383019802042</v>
      </c>
      <c r="O42" s="24">
        <v>2457.56</v>
      </c>
      <c r="P42" s="19">
        <f t="shared" si="5"/>
        <v>-17950.73</v>
      </c>
    </row>
    <row r="43" spans="1:16" x14ac:dyDescent="0.3">
      <c r="A43" s="22" t="s">
        <v>87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5206.3900000000003</v>
      </c>
      <c r="J43" s="18">
        <f t="shared" si="3"/>
        <v>0.34709266666666672</v>
      </c>
      <c r="K43" s="24">
        <v>4875.83</v>
      </c>
      <c r="L43" s="24">
        <v>247.93</v>
      </c>
      <c r="M43" s="24">
        <v>4627.8999999999996</v>
      </c>
      <c r="N43" s="18">
        <f t="shared" si="4"/>
        <v>0.88888846206296479</v>
      </c>
      <c r="O43" s="24">
        <v>578.49</v>
      </c>
      <c r="P43" s="19">
        <f t="shared" si="5"/>
        <v>-9793.61</v>
      </c>
    </row>
    <row r="44" spans="1:16" x14ac:dyDescent="0.3">
      <c r="A44" s="22" t="s">
        <v>89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165.29</v>
      </c>
      <c r="J44" s="18" t="str">
        <f t="shared" si="3"/>
        <v xml:space="preserve"> </v>
      </c>
      <c r="K44" s="24">
        <v>165.29</v>
      </c>
      <c r="L44" s="24">
        <v>0</v>
      </c>
      <c r="M44" s="24">
        <v>165.29</v>
      </c>
      <c r="N44" s="18">
        <f t="shared" si="4"/>
        <v>1</v>
      </c>
      <c r="O44" s="24">
        <v>0</v>
      </c>
      <c r="P44" s="19">
        <f t="shared" si="5"/>
        <v>165.29</v>
      </c>
    </row>
    <row r="45" spans="1:16" x14ac:dyDescent="0.3">
      <c r="A45" s="22" t="s">
        <v>209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279</v>
      </c>
      <c r="F45" s="24">
        <v>0</v>
      </c>
      <c r="G45" s="24">
        <v>0</v>
      </c>
      <c r="H45" s="24">
        <v>0</v>
      </c>
      <c r="I45" s="24">
        <v>10647.52</v>
      </c>
      <c r="J45" s="18" t="str">
        <f t="shared" si="3"/>
        <v xml:space="preserve"> </v>
      </c>
      <c r="K45" s="24">
        <v>2010.05</v>
      </c>
      <c r="L45" s="24">
        <v>0</v>
      </c>
      <c r="M45" s="24">
        <v>2010.05</v>
      </c>
      <c r="N45" s="18">
        <f t="shared" si="4"/>
        <v>0.18878104948382346</v>
      </c>
      <c r="O45" s="24">
        <v>8637.4699999999993</v>
      </c>
      <c r="P45" s="19">
        <f t="shared" si="5"/>
        <v>10647.52</v>
      </c>
    </row>
    <row r="46" spans="1:16" x14ac:dyDescent="0.3">
      <c r="A46" s="22" t="s">
        <v>266</v>
      </c>
      <c r="B46" s="14" t="str">
        <f t="shared" si="6"/>
        <v>3</v>
      </c>
      <c r="C46" s="14" t="str">
        <f t="shared" si="7"/>
        <v>34</v>
      </c>
      <c r="D46" s="14" t="str">
        <f t="shared" si="8"/>
        <v>349</v>
      </c>
      <c r="E46" s="23" t="s">
        <v>280</v>
      </c>
      <c r="F46" s="24">
        <v>1711000</v>
      </c>
      <c r="G46" s="24">
        <v>0</v>
      </c>
      <c r="H46" s="24">
        <v>1711000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-1711000</v>
      </c>
    </row>
    <row r="47" spans="1:16" x14ac:dyDescent="0.3">
      <c r="A47" s="22" t="s">
        <v>267</v>
      </c>
      <c r="B47" s="14" t="str">
        <f t="shared" si="6"/>
        <v>3</v>
      </c>
      <c r="C47" s="14" t="str">
        <f t="shared" si="7"/>
        <v>34</v>
      </c>
      <c r="D47" s="14" t="str">
        <f t="shared" si="8"/>
        <v>349</v>
      </c>
      <c r="E47" s="23" t="s">
        <v>281</v>
      </c>
      <c r="F47" s="24">
        <v>292295</v>
      </c>
      <c r="G47" s="24">
        <v>0</v>
      </c>
      <c r="H47" s="24">
        <v>292295</v>
      </c>
      <c r="I47" s="24">
        <v>12497.92</v>
      </c>
      <c r="J47" s="18">
        <f t="shared" si="3"/>
        <v>4.2757898698232953E-2</v>
      </c>
      <c r="K47" s="24">
        <v>12497.92</v>
      </c>
      <c r="L47" s="24">
        <v>0</v>
      </c>
      <c r="M47" s="24">
        <v>12497.92</v>
      </c>
      <c r="N47" s="18">
        <f t="shared" si="4"/>
        <v>1</v>
      </c>
      <c r="O47" s="24">
        <v>0</v>
      </c>
      <c r="P47" s="19">
        <f t="shared" si="5"/>
        <v>-279797.08</v>
      </c>
    </row>
    <row r="48" spans="1:16" x14ac:dyDescent="0.3">
      <c r="A48" s="22" t="s">
        <v>268</v>
      </c>
      <c r="B48" s="14" t="str">
        <f t="shared" si="6"/>
        <v>3</v>
      </c>
      <c r="C48" s="14" t="str">
        <f t="shared" si="7"/>
        <v>34</v>
      </c>
      <c r="D48" s="14" t="str">
        <f t="shared" si="8"/>
        <v>349</v>
      </c>
      <c r="E48" s="23" t="s">
        <v>282</v>
      </c>
      <c r="F48" s="24">
        <v>90000</v>
      </c>
      <c r="G48" s="24">
        <v>0</v>
      </c>
      <c r="H48" s="24">
        <v>90000</v>
      </c>
      <c r="I48" s="24">
        <v>0</v>
      </c>
      <c r="J48" s="18">
        <f t="shared" si="3"/>
        <v>0</v>
      </c>
      <c r="K48" s="24">
        <v>0</v>
      </c>
      <c r="L48" s="24">
        <v>0</v>
      </c>
      <c r="M48" s="24">
        <v>0</v>
      </c>
      <c r="N48" s="18" t="str">
        <f t="shared" si="4"/>
        <v xml:space="preserve"> </v>
      </c>
      <c r="O48" s="24">
        <v>0</v>
      </c>
      <c r="P48" s="19">
        <f t="shared" si="5"/>
        <v>-90000</v>
      </c>
    </row>
    <row r="49" spans="1:16" x14ac:dyDescent="0.3">
      <c r="A49" s="22" t="s">
        <v>283</v>
      </c>
      <c r="B49" s="14" t="str">
        <f t="shared" si="6"/>
        <v>3</v>
      </c>
      <c r="C49" s="14" t="str">
        <f t="shared" si="7"/>
        <v>34</v>
      </c>
      <c r="D49" s="14" t="str">
        <f t="shared" si="8"/>
        <v>349</v>
      </c>
      <c r="E49" s="23" t="s">
        <v>284</v>
      </c>
      <c r="F49" s="24">
        <v>265200</v>
      </c>
      <c r="G49" s="24">
        <v>0</v>
      </c>
      <c r="H49" s="24">
        <v>265200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-265200</v>
      </c>
    </row>
    <row r="50" spans="1:16" x14ac:dyDescent="0.3">
      <c r="A50" s="22" t="s">
        <v>91</v>
      </c>
      <c r="B50" s="14" t="str">
        <f t="shared" si="6"/>
        <v>3</v>
      </c>
      <c r="C50" s="14" t="str">
        <f t="shared" si="7"/>
        <v>35</v>
      </c>
      <c r="D50" s="14" t="str">
        <f t="shared" si="8"/>
        <v>351</v>
      </c>
      <c r="E50" s="23" t="s">
        <v>92</v>
      </c>
      <c r="F50" s="24">
        <v>1250000</v>
      </c>
      <c r="G50" s="24">
        <v>0</v>
      </c>
      <c r="H50" s="24">
        <v>1250000</v>
      </c>
      <c r="I50" s="24">
        <v>0</v>
      </c>
      <c r="J50" s="18">
        <f t="shared" si="3"/>
        <v>0</v>
      </c>
      <c r="K50" s="24">
        <v>0</v>
      </c>
      <c r="L50" s="24">
        <v>0</v>
      </c>
      <c r="M50" s="24">
        <v>0</v>
      </c>
      <c r="N50" s="18" t="str">
        <f t="shared" si="4"/>
        <v xml:space="preserve"> </v>
      </c>
      <c r="O50" s="24">
        <v>0</v>
      </c>
      <c r="P50" s="19">
        <f t="shared" si="5"/>
        <v>-1250000</v>
      </c>
    </row>
    <row r="51" spans="1:16" x14ac:dyDescent="0.3">
      <c r="A51" s="22" t="s">
        <v>93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94</v>
      </c>
      <c r="F51" s="24">
        <v>230000</v>
      </c>
      <c r="G51" s="24">
        <v>0</v>
      </c>
      <c r="H51" s="24">
        <v>230000</v>
      </c>
      <c r="I51" s="24">
        <v>122891.02</v>
      </c>
      <c r="J51" s="18">
        <f t="shared" si="3"/>
        <v>0.53430878260869563</v>
      </c>
      <c r="K51" s="24">
        <v>92635.7</v>
      </c>
      <c r="L51" s="24">
        <v>0</v>
      </c>
      <c r="M51" s="24">
        <v>92635.7</v>
      </c>
      <c r="N51" s="18">
        <f t="shared" si="4"/>
        <v>0.75380365465271582</v>
      </c>
      <c r="O51" s="24">
        <v>30255.32</v>
      </c>
      <c r="P51" s="19">
        <f t="shared" si="5"/>
        <v>-107108.98</v>
      </c>
    </row>
    <row r="52" spans="1:16" x14ac:dyDescent="0.3">
      <c r="A52" s="22" t="s">
        <v>95</v>
      </c>
      <c r="B52" s="14" t="str">
        <f t="shared" si="6"/>
        <v>3</v>
      </c>
      <c r="C52" s="14" t="str">
        <f t="shared" si="7"/>
        <v>36</v>
      </c>
      <c r="D52" s="14" t="str">
        <f t="shared" si="8"/>
        <v>360</v>
      </c>
      <c r="E52" s="23" t="s">
        <v>96</v>
      </c>
      <c r="F52" s="24">
        <v>100000</v>
      </c>
      <c r="G52" s="24">
        <v>0</v>
      </c>
      <c r="H52" s="24">
        <v>100000</v>
      </c>
      <c r="I52" s="24">
        <v>26214</v>
      </c>
      <c r="J52" s="18">
        <f t="shared" si="3"/>
        <v>0.26213999999999998</v>
      </c>
      <c r="K52" s="24">
        <v>26214</v>
      </c>
      <c r="L52" s="24">
        <v>0</v>
      </c>
      <c r="M52" s="24">
        <v>26214</v>
      </c>
      <c r="N52" s="18">
        <f t="shared" si="4"/>
        <v>1</v>
      </c>
      <c r="O52" s="24">
        <v>0</v>
      </c>
      <c r="P52" s="19">
        <f t="shared" si="5"/>
        <v>-73786</v>
      </c>
    </row>
    <row r="53" spans="1:16" x14ac:dyDescent="0.3">
      <c r="A53" s="22" t="s">
        <v>97</v>
      </c>
      <c r="B53" s="14" t="str">
        <f t="shared" si="6"/>
        <v>3</v>
      </c>
      <c r="C53" s="14" t="str">
        <f t="shared" si="7"/>
        <v>36</v>
      </c>
      <c r="D53" s="14" t="str">
        <f t="shared" si="8"/>
        <v>360</v>
      </c>
      <c r="E53" s="23" t="s">
        <v>98</v>
      </c>
      <c r="F53" s="24">
        <v>17500</v>
      </c>
      <c r="G53" s="24">
        <v>0</v>
      </c>
      <c r="H53" s="24">
        <v>17500</v>
      </c>
      <c r="I53" s="24">
        <v>0</v>
      </c>
      <c r="J53" s="18">
        <f t="shared" si="3"/>
        <v>0</v>
      </c>
      <c r="K53" s="24">
        <v>0</v>
      </c>
      <c r="L53" s="24">
        <v>0</v>
      </c>
      <c r="M53" s="24">
        <v>0</v>
      </c>
      <c r="N53" s="18" t="str">
        <f t="shared" si="4"/>
        <v xml:space="preserve"> </v>
      </c>
      <c r="O53" s="24">
        <v>0</v>
      </c>
      <c r="P53" s="19">
        <f t="shared" si="5"/>
        <v>-17500</v>
      </c>
    </row>
    <row r="54" spans="1:16" x14ac:dyDescent="0.3">
      <c r="A54" s="22" t="s">
        <v>99</v>
      </c>
      <c r="B54" s="14" t="str">
        <f t="shared" si="6"/>
        <v>3</v>
      </c>
      <c r="C54" s="14" t="str">
        <f t="shared" si="7"/>
        <v>36</v>
      </c>
      <c r="D54" s="14" t="str">
        <f t="shared" si="8"/>
        <v>360</v>
      </c>
      <c r="E54" s="23" t="s">
        <v>100</v>
      </c>
      <c r="F54" s="24">
        <v>190800</v>
      </c>
      <c r="G54" s="24">
        <v>0</v>
      </c>
      <c r="H54" s="24">
        <v>190800</v>
      </c>
      <c r="I54" s="24">
        <v>66573.179999999993</v>
      </c>
      <c r="J54" s="18">
        <f t="shared" si="3"/>
        <v>0.34891603773584901</v>
      </c>
      <c r="K54" s="24">
        <v>59027.14</v>
      </c>
      <c r="L54" s="24">
        <v>0</v>
      </c>
      <c r="M54" s="24">
        <v>59027.14</v>
      </c>
      <c r="N54" s="18">
        <f t="shared" si="4"/>
        <v>0.88665044992593123</v>
      </c>
      <c r="O54" s="24">
        <v>7546.04</v>
      </c>
      <c r="P54" s="19">
        <f t="shared" si="5"/>
        <v>-124226.82</v>
      </c>
    </row>
    <row r="55" spans="1:16" x14ac:dyDescent="0.3">
      <c r="A55" s="22" t="s">
        <v>101</v>
      </c>
      <c r="B55" s="14" t="str">
        <f t="shared" si="6"/>
        <v>3</v>
      </c>
      <c r="C55" s="14" t="str">
        <f t="shared" si="7"/>
        <v>36</v>
      </c>
      <c r="D55" s="14" t="str">
        <f t="shared" si="8"/>
        <v>360</v>
      </c>
      <c r="E55" s="23" t="s">
        <v>102</v>
      </c>
      <c r="F55" s="24">
        <v>1000000</v>
      </c>
      <c r="G55" s="24">
        <v>0</v>
      </c>
      <c r="H55" s="24">
        <v>1000000</v>
      </c>
      <c r="I55" s="24">
        <v>458608.53</v>
      </c>
      <c r="J55" s="18">
        <f t="shared" si="3"/>
        <v>0.45860853000000001</v>
      </c>
      <c r="K55" s="24">
        <v>392978.71</v>
      </c>
      <c r="L55" s="24">
        <v>0</v>
      </c>
      <c r="M55" s="24">
        <v>392978.71</v>
      </c>
      <c r="N55" s="18">
        <f t="shared" si="4"/>
        <v>0.85689359070578119</v>
      </c>
      <c r="O55" s="24">
        <v>65629.820000000007</v>
      </c>
      <c r="P55" s="19">
        <f t="shared" si="5"/>
        <v>-541391.47</v>
      </c>
    </row>
    <row r="56" spans="1:16" x14ac:dyDescent="0.3">
      <c r="A56" s="22" t="s">
        <v>103</v>
      </c>
      <c r="B56" s="14" t="str">
        <f t="shared" si="6"/>
        <v>3</v>
      </c>
      <c r="C56" s="14" t="str">
        <f t="shared" si="7"/>
        <v>38</v>
      </c>
      <c r="D56" s="14" t="str">
        <f t="shared" si="8"/>
        <v>389</v>
      </c>
      <c r="E56" s="23" t="s">
        <v>104</v>
      </c>
      <c r="F56" s="24">
        <v>240000</v>
      </c>
      <c r="G56" s="24">
        <v>0</v>
      </c>
      <c r="H56" s="24">
        <v>240000</v>
      </c>
      <c r="I56" s="24">
        <v>286317.21000000002</v>
      </c>
      <c r="J56" s="18">
        <f t="shared" si="3"/>
        <v>1.1929883750000001</v>
      </c>
      <c r="K56" s="24">
        <v>286317.21000000002</v>
      </c>
      <c r="L56" s="24">
        <v>0</v>
      </c>
      <c r="M56" s="24">
        <v>286317.21000000002</v>
      </c>
      <c r="N56" s="18">
        <f t="shared" si="4"/>
        <v>1</v>
      </c>
      <c r="O56" s="24">
        <v>0</v>
      </c>
      <c r="P56" s="19">
        <f t="shared" si="5"/>
        <v>46317.210000000021</v>
      </c>
    </row>
    <row r="57" spans="1:16" x14ac:dyDescent="0.3">
      <c r="A57" s="22" t="s">
        <v>105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236</v>
      </c>
      <c r="F57" s="24">
        <v>100000</v>
      </c>
      <c r="G57" s="24">
        <v>0</v>
      </c>
      <c r="H57" s="24">
        <v>100000</v>
      </c>
      <c r="I57" s="24">
        <v>40989.71</v>
      </c>
      <c r="J57" s="18">
        <f t="shared" si="3"/>
        <v>0.40989710000000001</v>
      </c>
      <c r="K57" s="24">
        <v>15997.5</v>
      </c>
      <c r="L57" s="24">
        <v>369.79</v>
      </c>
      <c r="M57" s="24">
        <v>15627.71</v>
      </c>
      <c r="N57" s="18">
        <f t="shared" si="4"/>
        <v>0.38125934533325556</v>
      </c>
      <c r="O57" s="24">
        <v>25362</v>
      </c>
      <c r="P57" s="19">
        <f t="shared" si="5"/>
        <v>-59010.29</v>
      </c>
    </row>
    <row r="58" spans="1:16" x14ac:dyDescent="0.3">
      <c r="A58" s="22" t="s">
        <v>210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237</v>
      </c>
      <c r="F58" s="24">
        <v>75000</v>
      </c>
      <c r="G58" s="24">
        <v>0</v>
      </c>
      <c r="H58" s="24">
        <v>75000</v>
      </c>
      <c r="I58" s="24">
        <v>15575.86</v>
      </c>
      <c r="J58" s="18">
        <f t="shared" si="3"/>
        <v>0.20767813333333335</v>
      </c>
      <c r="K58" s="24">
        <v>5380.41</v>
      </c>
      <c r="L58" s="24">
        <v>30.18</v>
      </c>
      <c r="M58" s="24">
        <v>5350.23</v>
      </c>
      <c r="N58" s="18">
        <f t="shared" si="4"/>
        <v>0.34349499802900124</v>
      </c>
      <c r="O58" s="24">
        <v>10225.629999999999</v>
      </c>
      <c r="P58" s="19">
        <f t="shared" si="5"/>
        <v>-59424.14</v>
      </c>
    </row>
    <row r="59" spans="1:16" x14ac:dyDescent="0.3">
      <c r="A59" s="22" t="s">
        <v>211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238</v>
      </c>
      <c r="F59" s="24">
        <v>40000</v>
      </c>
      <c r="G59" s="24">
        <v>0</v>
      </c>
      <c r="H59" s="24">
        <v>40000</v>
      </c>
      <c r="I59" s="24">
        <v>40111.1</v>
      </c>
      <c r="J59" s="18">
        <f t="shared" si="3"/>
        <v>1.0027774999999999</v>
      </c>
      <c r="K59" s="24">
        <v>24108.1</v>
      </c>
      <c r="L59" s="24">
        <v>0</v>
      </c>
      <c r="M59" s="24">
        <v>24108.1</v>
      </c>
      <c r="N59" s="18">
        <f t="shared" si="4"/>
        <v>0.60103313048009155</v>
      </c>
      <c r="O59" s="24">
        <v>16003</v>
      </c>
      <c r="P59" s="19">
        <f t="shared" si="5"/>
        <v>111.09999999999854</v>
      </c>
    </row>
    <row r="60" spans="1:16" x14ac:dyDescent="0.3">
      <c r="A60" s="22" t="s">
        <v>212</v>
      </c>
      <c r="B60" s="14" t="str">
        <f t="shared" si="6"/>
        <v>3</v>
      </c>
      <c r="C60" s="14" t="str">
        <f t="shared" si="7"/>
        <v>39</v>
      </c>
      <c r="D60" s="14" t="str">
        <f t="shared" si="8"/>
        <v>391</v>
      </c>
      <c r="E60" s="23" t="s">
        <v>285</v>
      </c>
      <c r="F60" s="24">
        <v>0</v>
      </c>
      <c r="G60" s="24">
        <v>0</v>
      </c>
      <c r="H60" s="24">
        <v>0</v>
      </c>
      <c r="I60" s="24">
        <v>0</v>
      </c>
      <c r="J60" s="18" t="str">
        <f t="shared" si="3"/>
        <v xml:space="preserve"> </v>
      </c>
      <c r="K60" s="24">
        <v>0</v>
      </c>
      <c r="L60" s="24">
        <v>0</v>
      </c>
      <c r="M60" s="24">
        <v>0</v>
      </c>
      <c r="N60" s="18" t="str">
        <f t="shared" si="4"/>
        <v xml:space="preserve"> </v>
      </c>
      <c r="O60" s="24">
        <v>0</v>
      </c>
      <c r="P60" s="19">
        <f t="shared" si="5"/>
        <v>0</v>
      </c>
    </row>
    <row r="61" spans="1:16" x14ac:dyDescent="0.3">
      <c r="A61" s="22" t="s">
        <v>213</v>
      </c>
      <c r="B61" s="14" t="str">
        <f t="shared" si="6"/>
        <v>3</v>
      </c>
      <c r="C61" s="14" t="str">
        <f t="shared" si="7"/>
        <v>39</v>
      </c>
      <c r="D61" s="14" t="str">
        <f t="shared" si="8"/>
        <v>391</v>
      </c>
      <c r="E61" s="23" t="s">
        <v>239</v>
      </c>
      <c r="F61" s="24">
        <v>10000</v>
      </c>
      <c r="G61" s="24">
        <v>0</v>
      </c>
      <c r="H61" s="24">
        <v>10000</v>
      </c>
      <c r="I61" s="24">
        <v>31088.799999999999</v>
      </c>
      <c r="J61" s="18">
        <f t="shared" si="3"/>
        <v>3.1088800000000001</v>
      </c>
      <c r="K61" s="24">
        <v>9000</v>
      </c>
      <c r="L61" s="24">
        <v>0</v>
      </c>
      <c r="M61" s="24">
        <v>9000</v>
      </c>
      <c r="N61" s="18">
        <f t="shared" si="4"/>
        <v>0.28949332235403102</v>
      </c>
      <c r="O61" s="24">
        <v>22088.799999999999</v>
      </c>
      <c r="P61" s="19">
        <f t="shared" si="5"/>
        <v>21088.799999999999</v>
      </c>
    </row>
    <row r="62" spans="1:16" x14ac:dyDescent="0.3">
      <c r="A62" s="22" t="s">
        <v>106</v>
      </c>
      <c r="B62" s="14" t="str">
        <f t="shared" si="6"/>
        <v>3</v>
      </c>
      <c r="C62" s="14" t="str">
        <f t="shared" si="7"/>
        <v>39</v>
      </c>
      <c r="D62" s="14" t="str">
        <f t="shared" si="8"/>
        <v>391</v>
      </c>
      <c r="E62" s="23" t="s">
        <v>107</v>
      </c>
      <c r="F62" s="24">
        <v>100000</v>
      </c>
      <c r="G62" s="24">
        <v>0</v>
      </c>
      <c r="H62" s="24">
        <v>100000</v>
      </c>
      <c r="I62" s="24">
        <v>100258.82</v>
      </c>
      <c r="J62" s="18">
        <f t="shared" si="3"/>
        <v>1.0025882000000002</v>
      </c>
      <c r="K62" s="24">
        <v>29309.63</v>
      </c>
      <c r="L62" s="24">
        <v>0</v>
      </c>
      <c r="M62" s="24">
        <v>29309.63</v>
      </c>
      <c r="N62" s="18">
        <f t="shared" si="4"/>
        <v>0.2923396664752288</v>
      </c>
      <c r="O62" s="24">
        <v>70949.19</v>
      </c>
      <c r="P62" s="19">
        <f t="shared" si="5"/>
        <v>258.82000000000698</v>
      </c>
    </row>
    <row r="63" spans="1:16" x14ac:dyDescent="0.3">
      <c r="A63" s="22" t="s">
        <v>108</v>
      </c>
      <c r="B63" s="14" t="str">
        <f t="shared" si="6"/>
        <v>3</v>
      </c>
      <c r="C63" s="14" t="str">
        <f t="shared" si="7"/>
        <v>39</v>
      </c>
      <c r="D63" s="14" t="str">
        <f t="shared" si="8"/>
        <v>391</v>
      </c>
      <c r="E63" s="23" t="s">
        <v>109</v>
      </c>
      <c r="F63" s="24">
        <v>4500000</v>
      </c>
      <c r="G63" s="24">
        <v>0</v>
      </c>
      <c r="H63" s="24">
        <v>4500000</v>
      </c>
      <c r="I63" s="24">
        <v>1853651.34</v>
      </c>
      <c r="J63" s="18">
        <f t="shared" si="3"/>
        <v>0.41192252000000001</v>
      </c>
      <c r="K63" s="24">
        <v>1151530.1599999999</v>
      </c>
      <c r="L63" s="24">
        <v>9284.56</v>
      </c>
      <c r="M63" s="24">
        <v>1142245.6000000001</v>
      </c>
      <c r="N63" s="18">
        <f t="shared" si="4"/>
        <v>0.61621383447439471</v>
      </c>
      <c r="O63" s="24">
        <v>711405.74</v>
      </c>
      <c r="P63" s="19">
        <f t="shared" si="5"/>
        <v>-2646348.66</v>
      </c>
    </row>
    <row r="64" spans="1:16" x14ac:dyDescent="0.3">
      <c r="A64" s="22" t="s">
        <v>110</v>
      </c>
      <c r="B64" s="14" t="str">
        <f t="shared" si="6"/>
        <v>3</v>
      </c>
      <c r="C64" s="14" t="str">
        <f t="shared" si="7"/>
        <v>39</v>
      </c>
      <c r="D64" s="14" t="str">
        <f t="shared" si="8"/>
        <v>392</v>
      </c>
      <c r="E64" s="23" t="s">
        <v>111</v>
      </c>
      <c r="F64" s="24">
        <v>80000</v>
      </c>
      <c r="G64" s="24">
        <v>0</v>
      </c>
      <c r="H64" s="24">
        <v>80000</v>
      </c>
      <c r="I64" s="24">
        <v>9013.39</v>
      </c>
      <c r="J64" s="18">
        <f t="shared" si="3"/>
        <v>0.11266737499999999</v>
      </c>
      <c r="K64" s="24">
        <v>9380.2800000000007</v>
      </c>
      <c r="L64" s="24">
        <v>366.89</v>
      </c>
      <c r="M64" s="24">
        <v>9013.39</v>
      </c>
      <c r="N64" s="18">
        <f t="shared" si="4"/>
        <v>1</v>
      </c>
      <c r="O64" s="24">
        <v>0</v>
      </c>
      <c r="P64" s="19">
        <f t="shared" si="5"/>
        <v>-70986.61</v>
      </c>
    </row>
    <row r="65" spans="1:16" x14ac:dyDescent="0.3">
      <c r="A65" s="22" t="s">
        <v>112</v>
      </c>
      <c r="B65" s="14" t="str">
        <f t="shared" si="6"/>
        <v>3</v>
      </c>
      <c r="C65" s="14" t="str">
        <f t="shared" si="7"/>
        <v>39</v>
      </c>
      <c r="D65" s="14" t="str">
        <f t="shared" si="8"/>
        <v>392</v>
      </c>
      <c r="E65" s="23" t="s">
        <v>113</v>
      </c>
      <c r="F65" s="24">
        <v>100000</v>
      </c>
      <c r="G65" s="24">
        <v>0</v>
      </c>
      <c r="H65" s="24">
        <v>100000</v>
      </c>
      <c r="I65" s="24">
        <v>16142.63</v>
      </c>
      <c r="J65" s="18">
        <f t="shared" si="3"/>
        <v>0.16142629999999999</v>
      </c>
      <c r="K65" s="24">
        <v>16545.75</v>
      </c>
      <c r="L65" s="24">
        <v>403.12</v>
      </c>
      <c r="M65" s="24">
        <v>16142.63</v>
      </c>
      <c r="N65" s="18">
        <f t="shared" si="4"/>
        <v>1</v>
      </c>
      <c r="O65" s="24">
        <v>0</v>
      </c>
      <c r="P65" s="19">
        <f t="shared" si="5"/>
        <v>-83857.37</v>
      </c>
    </row>
    <row r="66" spans="1:16" x14ac:dyDescent="0.3">
      <c r="A66" s="22" t="s">
        <v>114</v>
      </c>
      <c r="B66" s="14" t="str">
        <f t="shared" si="6"/>
        <v>3</v>
      </c>
      <c r="C66" s="14" t="str">
        <f t="shared" si="7"/>
        <v>39</v>
      </c>
      <c r="D66" s="14" t="str">
        <f t="shared" si="8"/>
        <v>392</v>
      </c>
      <c r="E66" s="23" t="s">
        <v>115</v>
      </c>
      <c r="F66" s="24">
        <v>700000</v>
      </c>
      <c r="G66" s="24">
        <v>0</v>
      </c>
      <c r="H66" s="24">
        <v>700000</v>
      </c>
      <c r="I66" s="24">
        <v>277485.26</v>
      </c>
      <c r="J66" s="18">
        <f t="shared" si="3"/>
        <v>0.3964075142857143</v>
      </c>
      <c r="K66" s="24">
        <v>288526.57</v>
      </c>
      <c r="L66" s="24">
        <v>11041.31</v>
      </c>
      <c r="M66" s="24">
        <v>277485.26</v>
      </c>
      <c r="N66" s="18">
        <f t="shared" si="4"/>
        <v>1</v>
      </c>
      <c r="O66" s="24">
        <v>0</v>
      </c>
      <c r="P66" s="19">
        <f t="shared" si="5"/>
        <v>-422514.74</v>
      </c>
    </row>
    <row r="67" spans="1:16" x14ac:dyDescent="0.3">
      <c r="A67" s="22" t="s">
        <v>116</v>
      </c>
      <c r="B67" s="14" t="str">
        <f t="shared" si="6"/>
        <v>3</v>
      </c>
      <c r="C67" s="14" t="str">
        <f t="shared" si="7"/>
        <v>39</v>
      </c>
      <c r="D67" s="14" t="str">
        <f t="shared" si="8"/>
        <v>393</v>
      </c>
      <c r="E67" s="23" t="s">
        <v>117</v>
      </c>
      <c r="F67" s="24">
        <v>300000</v>
      </c>
      <c r="G67" s="24">
        <v>0</v>
      </c>
      <c r="H67" s="24">
        <v>300000</v>
      </c>
      <c r="I67" s="24">
        <v>116031.77</v>
      </c>
      <c r="J67" s="18">
        <f t="shared" si="3"/>
        <v>0.38677256666666671</v>
      </c>
      <c r="K67" s="24">
        <v>116207.2</v>
      </c>
      <c r="L67" s="24">
        <v>573.83000000000004</v>
      </c>
      <c r="M67" s="24">
        <v>115633.37</v>
      </c>
      <c r="N67" s="18">
        <f t="shared" si="4"/>
        <v>0.99656645761759899</v>
      </c>
      <c r="O67" s="24">
        <v>398.4</v>
      </c>
      <c r="P67" s="19">
        <f t="shared" si="5"/>
        <v>-183968.22999999998</v>
      </c>
    </row>
    <row r="68" spans="1:16" x14ac:dyDescent="0.3">
      <c r="A68" s="22" t="s">
        <v>250</v>
      </c>
      <c r="B68" s="14" t="str">
        <f t="shared" si="6"/>
        <v>3</v>
      </c>
      <c r="C68" s="14" t="str">
        <f t="shared" si="7"/>
        <v>39</v>
      </c>
      <c r="D68" s="14" t="str">
        <f t="shared" si="8"/>
        <v>396</v>
      </c>
      <c r="E68" s="23" t="s">
        <v>251</v>
      </c>
      <c r="F68" s="24">
        <v>0</v>
      </c>
      <c r="G68" s="24">
        <v>0</v>
      </c>
      <c r="H68" s="24">
        <v>0</v>
      </c>
      <c r="I68" s="24">
        <v>350000</v>
      </c>
      <c r="J68" s="18" t="str">
        <f t="shared" si="3"/>
        <v xml:space="preserve"> </v>
      </c>
      <c r="K68" s="24">
        <v>0</v>
      </c>
      <c r="L68" s="24">
        <v>0</v>
      </c>
      <c r="M68" s="24">
        <v>0</v>
      </c>
      <c r="N68" s="18">
        <f t="shared" si="4"/>
        <v>0</v>
      </c>
      <c r="O68" s="24">
        <v>350000</v>
      </c>
      <c r="P68" s="19">
        <f t="shared" si="5"/>
        <v>350000</v>
      </c>
    </row>
    <row r="69" spans="1:16" x14ac:dyDescent="0.3">
      <c r="A69" s="22" t="s">
        <v>321</v>
      </c>
      <c r="B69" s="14" t="str">
        <f t="shared" si="6"/>
        <v>3</v>
      </c>
      <c r="C69" s="14" t="str">
        <f t="shared" si="7"/>
        <v>39</v>
      </c>
      <c r="D69" s="14" t="str">
        <f t="shared" si="8"/>
        <v>397</v>
      </c>
      <c r="E69" s="23" t="s">
        <v>322</v>
      </c>
      <c r="F69" s="24">
        <v>0</v>
      </c>
      <c r="G69" s="24">
        <v>0</v>
      </c>
      <c r="H69" s="24">
        <v>0</v>
      </c>
      <c r="I69" s="24">
        <v>637607.4</v>
      </c>
      <c r="J69" s="18" t="str">
        <f t="shared" si="3"/>
        <v xml:space="preserve"> </v>
      </c>
      <c r="K69" s="24">
        <v>62442.92</v>
      </c>
      <c r="L69" s="24">
        <v>0</v>
      </c>
      <c r="M69" s="24">
        <v>62442.92</v>
      </c>
      <c r="N69" s="18">
        <f t="shared" si="4"/>
        <v>9.7933179571002463E-2</v>
      </c>
      <c r="O69" s="24">
        <v>575164.48</v>
      </c>
      <c r="P69" s="19">
        <f t="shared" si="5"/>
        <v>637607.4</v>
      </c>
    </row>
    <row r="70" spans="1:16" x14ac:dyDescent="0.3">
      <c r="A70" s="22" t="s">
        <v>118</v>
      </c>
      <c r="B70" s="14" t="str">
        <f t="shared" si="6"/>
        <v>3</v>
      </c>
      <c r="C70" s="14" t="str">
        <f t="shared" si="7"/>
        <v>39</v>
      </c>
      <c r="D70" s="14" t="str">
        <f t="shared" si="8"/>
        <v>399</v>
      </c>
      <c r="E70" s="23" t="s">
        <v>240</v>
      </c>
      <c r="F70" s="24">
        <v>3600</v>
      </c>
      <c r="G70" s="24">
        <v>0</v>
      </c>
      <c r="H70" s="24">
        <v>3600</v>
      </c>
      <c r="I70" s="24">
        <v>0</v>
      </c>
      <c r="J70" s="18">
        <f t="shared" si="3"/>
        <v>0</v>
      </c>
      <c r="K70" s="24">
        <v>0</v>
      </c>
      <c r="L70" s="24">
        <v>0</v>
      </c>
      <c r="M70" s="24">
        <v>0</v>
      </c>
      <c r="N70" s="18" t="str">
        <f t="shared" si="4"/>
        <v xml:space="preserve"> </v>
      </c>
      <c r="O70" s="24">
        <v>0</v>
      </c>
      <c r="P70" s="19">
        <f t="shared" si="5"/>
        <v>-3600</v>
      </c>
    </row>
    <row r="71" spans="1:16" x14ac:dyDescent="0.3">
      <c r="A71" s="22" t="s">
        <v>214</v>
      </c>
      <c r="B71" s="14" t="str">
        <f t="shared" si="6"/>
        <v>3</v>
      </c>
      <c r="C71" s="14" t="str">
        <f t="shared" si="7"/>
        <v>39</v>
      </c>
      <c r="D71" s="14" t="str">
        <f t="shared" si="8"/>
        <v>399</v>
      </c>
      <c r="E71" s="23" t="s">
        <v>286</v>
      </c>
      <c r="F71" s="24">
        <v>0</v>
      </c>
      <c r="G71" s="24">
        <v>0</v>
      </c>
      <c r="H71" s="24">
        <v>0</v>
      </c>
      <c r="I71" s="24">
        <v>2000</v>
      </c>
      <c r="J71" s="18" t="str">
        <f t="shared" ref="J71:J137" si="9">IF(H71=0," ",I71/H71)</f>
        <v xml:space="preserve"> </v>
      </c>
      <c r="K71" s="24">
        <v>2000</v>
      </c>
      <c r="L71" s="24">
        <v>0</v>
      </c>
      <c r="M71" s="24">
        <v>2000</v>
      </c>
      <c r="N71" s="18">
        <f t="shared" ref="N71:N134" si="10">IF(I71=0," ",M71/I71)</f>
        <v>1</v>
      </c>
      <c r="O71" s="24">
        <v>0</v>
      </c>
      <c r="P71" s="19">
        <f t="shared" ref="P71:P134" si="11">I71-H71</f>
        <v>2000</v>
      </c>
    </row>
    <row r="72" spans="1:16" x14ac:dyDescent="0.3">
      <c r="A72" s="22" t="s">
        <v>119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120</v>
      </c>
      <c r="F72" s="24">
        <v>300000</v>
      </c>
      <c r="G72" s="24">
        <v>0</v>
      </c>
      <c r="H72" s="24">
        <v>300000</v>
      </c>
      <c r="I72" s="24">
        <v>26539.83</v>
      </c>
      <c r="J72" s="18">
        <f t="shared" si="9"/>
        <v>8.8466100000000006E-2</v>
      </c>
      <c r="K72" s="24">
        <v>26539.83</v>
      </c>
      <c r="L72" s="24">
        <v>0</v>
      </c>
      <c r="M72" s="24">
        <v>26539.83</v>
      </c>
      <c r="N72" s="18">
        <f t="shared" si="10"/>
        <v>1</v>
      </c>
      <c r="O72" s="24">
        <v>0</v>
      </c>
      <c r="P72" s="19">
        <f t="shared" si="11"/>
        <v>-273460.17</v>
      </c>
    </row>
    <row r="73" spans="1:16" x14ac:dyDescent="0.3">
      <c r="A73" s="22" t="s">
        <v>252</v>
      </c>
      <c r="B73" s="14" t="str">
        <f t="shared" ref="B73:B135" si="12">LEFT(A73,1)</f>
        <v>3</v>
      </c>
      <c r="C73" s="14" t="str">
        <f t="shared" ref="C73:C135" si="13">LEFT(A73,2)</f>
        <v>39</v>
      </c>
      <c r="D73" s="14" t="str">
        <f t="shared" ref="D73:D135" si="14">LEFT(A73,3)</f>
        <v>399</v>
      </c>
      <c r="E73" s="23" t="s">
        <v>253</v>
      </c>
      <c r="F73" s="24">
        <v>10000</v>
      </c>
      <c r="G73" s="24">
        <v>0</v>
      </c>
      <c r="H73" s="24">
        <v>10000</v>
      </c>
      <c r="I73" s="24">
        <v>0</v>
      </c>
      <c r="J73" s="18">
        <f t="shared" si="9"/>
        <v>0</v>
      </c>
      <c r="K73" s="24">
        <v>0</v>
      </c>
      <c r="L73" s="24">
        <v>0</v>
      </c>
      <c r="M73" s="24">
        <v>0</v>
      </c>
      <c r="N73" s="18" t="str">
        <f t="shared" si="10"/>
        <v xml:space="preserve"> </v>
      </c>
      <c r="O73" s="24">
        <v>0</v>
      </c>
      <c r="P73" s="19">
        <f t="shared" si="11"/>
        <v>-10000</v>
      </c>
    </row>
    <row r="74" spans="1:16" x14ac:dyDescent="0.3">
      <c r="A74" s="22" t="s">
        <v>121</v>
      </c>
      <c r="B74" s="14" t="str">
        <f t="shared" si="12"/>
        <v>3</v>
      </c>
      <c r="C74" s="14" t="str">
        <f t="shared" si="13"/>
        <v>39</v>
      </c>
      <c r="D74" s="14" t="str">
        <f t="shared" si="14"/>
        <v>399</v>
      </c>
      <c r="E74" s="23" t="s">
        <v>122</v>
      </c>
      <c r="F74" s="24">
        <v>0</v>
      </c>
      <c r="G74" s="24">
        <v>0</v>
      </c>
      <c r="H74" s="24">
        <v>0</v>
      </c>
      <c r="I74" s="24">
        <v>5204.51</v>
      </c>
      <c r="J74" s="18" t="str">
        <f t="shared" si="9"/>
        <v xml:space="preserve"> </v>
      </c>
      <c r="K74" s="24">
        <v>5204.51</v>
      </c>
      <c r="L74" s="24">
        <v>0</v>
      </c>
      <c r="M74" s="24">
        <v>5204.51</v>
      </c>
      <c r="N74" s="18">
        <f t="shared" si="10"/>
        <v>1</v>
      </c>
      <c r="O74" s="24">
        <v>0</v>
      </c>
      <c r="P74" s="19">
        <f t="shared" si="11"/>
        <v>5204.51</v>
      </c>
    </row>
    <row r="75" spans="1:16" x14ac:dyDescent="0.3">
      <c r="A75" s="22" t="s">
        <v>123</v>
      </c>
      <c r="B75" s="14" t="str">
        <f t="shared" si="12"/>
        <v>3</v>
      </c>
      <c r="C75" s="14" t="str">
        <f t="shared" si="13"/>
        <v>39</v>
      </c>
      <c r="D75" s="14" t="str">
        <f t="shared" si="14"/>
        <v>399</v>
      </c>
      <c r="E75" s="23" t="s">
        <v>287</v>
      </c>
      <c r="F75" s="24">
        <v>20000</v>
      </c>
      <c r="G75" s="24">
        <v>0</v>
      </c>
      <c r="H75" s="24">
        <v>20000</v>
      </c>
      <c r="I75" s="24">
        <v>5008.8900000000003</v>
      </c>
      <c r="J75" s="18">
        <f t="shared" si="9"/>
        <v>0.25044450000000001</v>
      </c>
      <c r="K75" s="24">
        <v>1030.18</v>
      </c>
      <c r="L75" s="24">
        <v>0</v>
      </c>
      <c r="M75" s="24">
        <v>1030.18</v>
      </c>
      <c r="N75" s="18">
        <f t="shared" si="10"/>
        <v>0.20567031817428613</v>
      </c>
      <c r="O75" s="24">
        <v>3978.71</v>
      </c>
      <c r="P75" s="19">
        <f t="shared" si="11"/>
        <v>-14991.11</v>
      </c>
    </row>
    <row r="76" spans="1:16" x14ac:dyDescent="0.3">
      <c r="A76" s="22" t="s">
        <v>124</v>
      </c>
      <c r="B76" s="14" t="str">
        <f t="shared" si="12"/>
        <v>3</v>
      </c>
      <c r="C76" s="14" t="str">
        <f t="shared" si="13"/>
        <v>39</v>
      </c>
      <c r="D76" s="14" t="str">
        <f t="shared" si="14"/>
        <v>399</v>
      </c>
      <c r="E76" s="23" t="s">
        <v>125</v>
      </c>
      <c r="F76" s="24">
        <v>0</v>
      </c>
      <c r="G76" s="24">
        <v>0</v>
      </c>
      <c r="H76" s="24">
        <v>0</v>
      </c>
      <c r="I76" s="24">
        <v>0</v>
      </c>
      <c r="J76" s="18" t="str">
        <f t="shared" si="9"/>
        <v xml:space="preserve"> 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0</v>
      </c>
    </row>
    <row r="77" spans="1:16" x14ac:dyDescent="0.3">
      <c r="A77" s="22" t="s">
        <v>215</v>
      </c>
      <c r="B77" s="14" t="str">
        <f t="shared" si="12"/>
        <v>3</v>
      </c>
      <c r="C77" s="14" t="str">
        <f t="shared" si="13"/>
        <v>39</v>
      </c>
      <c r="D77" s="14" t="str">
        <f t="shared" si="14"/>
        <v>399</v>
      </c>
      <c r="E77" s="23" t="s">
        <v>241</v>
      </c>
      <c r="F77" s="24">
        <v>4440</v>
      </c>
      <c r="G77" s="24">
        <v>0</v>
      </c>
      <c r="H77" s="24">
        <v>4440</v>
      </c>
      <c r="I77" s="24">
        <v>0</v>
      </c>
      <c r="J77" s="18">
        <f t="shared" si="9"/>
        <v>0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-4440</v>
      </c>
    </row>
    <row r="78" spans="1:16" x14ac:dyDescent="0.3">
      <c r="A78" s="22" t="s">
        <v>126</v>
      </c>
      <c r="B78" s="14" t="str">
        <f t="shared" si="12"/>
        <v>4</v>
      </c>
      <c r="C78" s="14" t="str">
        <f t="shared" si="13"/>
        <v>42</v>
      </c>
      <c r="D78" s="14" t="str">
        <f t="shared" si="14"/>
        <v>420</v>
      </c>
      <c r="E78" s="23" t="s">
        <v>127</v>
      </c>
      <c r="F78" s="24">
        <v>72461640</v>
      </c>
      <c r="G78" s="24">
        <v>0</v>
      </c>
      <c r="H78" s="24">
        <v>72461640</v>
      </c>
      <c r="I78" s="24">
        <v>41494673.560000002</v>
      </c>
      <c r="J78" s="18">
        <f t="shared" si="9"/>
        <v>0.57264331251680201</v>
      </c>
      <c r="K78" s="24">
        <v>36230820.719999999</v>
      </c>
      <c r="L78" s="24">
        <v>774617.28</v>
      </c>
      <c r="M78" s="24">
        <v>35456203.439999998</v>
      </c>
      <c r="N78" s="18">
        <f t="shared" si="10"/>
        <v>0.8544760181986113</v>
      </c>
      <c r="O78" s="24">
        <v>6038470.1200000001</v>
      </c>
      <c r="P78" s="19">
        <f t="shared" si="11"/>
        <v>-30966966.439999998</v>
      </c>
    </row>
    <row r="79" spans="1:16" x14ac:dyDescent="0.3">
      <c r="A79" s="22" t="s">
        <v>128</v>
      </c>
      <c r="B79" s="14" t="str">
        <f t="shared" si="12"/>
        <v>4</v>
      </c>
      <c r="C79" s="14" t="str">
        <f t="shared" si="13"/>
        <v>42</v>
      </c>
      <c r="D79" s="14" t="str">
        <f t="shared" si="14"/>
        <v>420</v>
      </c>
      <c r="E79" s="23" t="s">
        <v>129</v>
      </c>
      <c r="F79" s="24">
        <v>1500000</v>
      </c>
      <c r="G79" s="24">
        <v>0</v>
      </c>
      <c r="H79" s="24">
        <v>1500000</v>
      </c>
      <c r="I79" s="24">
        <v>0</v>
      </c>
      <c r="J79" s="18">
        <f t="shared" si="9"/>
        <v>0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-1500000</v>
      </c>
    </row>
    <row r="80" spans="1:16" x14ac:dyDescent="0.3">
      <c r="A80" s="22" t="s">
        <v>226</v>
      </c>
      <c r="B80" s="14" t="str">
        <f t="shared" si="12"/>
        <v>4</v>
      </c>
      <c r="C80" s="14" t="str">
        <f t="shared" si="13"/>
        <v>42</v>
      </c>
      <c r="D80" s="14" t="str">
        <f t="shared" si="14"/>
        <v>420</v>
      </c>
      <c r="E80" s="23" t="s">
        <v>242</v>
      </c>
      <c r="F80" s="24">
        <v>130870</v>
      </c>
      <c r="G80" s="24">
        <v>0</v>
      </c>
      <c r="H80" s="24">
        <v>130870</v>
      </c>
      <c r="I80" s="24">
        <v>0</v>
      </c>
      <c r="J80" s="18">
        <f t="shared" si="9"/>
        <v>0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-130870</v>
      </c>
    </row>
    <row r="81" spans="1:16" x14ac:dyDescent="0.3">
      <c r="A81" s="22" t="s">
        <v>254</v>
      </c>
      <c r="B81" s="14" t="str">
        <f t="shared" si="12"/>
        <v>4</v>
      </c>
      <c r="C81" s="14" t="str">
        <f t="shared" si="13"/>
        <v>42</v>
      </c>
      <c r="D81" s="14" t="str">
        <f t="shared" si="14"/>
        <v>420</v>
      </c>
      <c r="E81" s="23" t="s">
        <v>255</v>
      </c>
      <c r="F81" s="24">
        <v>0</v>
      </c>
      <c r="G81" s="24">
        <v>0</v>
      </c>
      <c r="H81" s="24">
        <v>0</v>
      </c>
      <c r="I81" s="24">
        <v>0</v>
      </c>
      <c r="J81" s="18" t="str">
        <f t="shared" si="9"/>
        <v xml:space="preserve"> </v>
      </c>
      <c r="K81" s="24">
        <v>0</v>
      </c>
      <c r="L81" s="24">
        <v>0</v>
      </c>
      <c r="M81" s="24">
        <v>0</v>
      </c>
      <c r="N81" s="18" t="str">
        <f t="shared" si="10"/>
        <v xml:space="preserve"> </v>
      </c>
      <c r="O81" s="24">
        <v>0</v>
      </c>
      <c r="P81" s="19">
        <f t="shared" si="11"/>
        <v>0</v>
      </c>
    </row>
    <row r="82" spans="1:16" x14ac:dyDescent="0.3">
      <c r="A82" s="22" t="s">
        <v>235</v>
      </c>
      <c r="B82" s="14" t="str">
        <f t="shared" si="12"/>
        <v>4</v>
      </c>
      <c r="C82" s="14" t="str">
        <f t="shared" si="13"/>
        <v>42</v>
      </c>
      <c r="D82" s="14" t="str">
        <f t="shared" si="14"/>
        <v>420</v>
      </c>
      <c r="E82" s="23" t="s">
        <v>243</v>
      </c>
      <c r="F82" s="24">
        <v>0</v>
      </c>
      <c r="G82" s="24">
        <v>0</v>
      </c>
      <c r="H82" s="24">
        <v>0</v>
      </c>
      <c r="I82" s="24">
        <v>0</v>
      </c>
      <c r="J82" s="18" t="str">
        <f t="shared" si="9"/>
        <v xml:space="preserve"> 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0</v>
      </c>
    </row>
    <row r="83" spans="1:16" x14ac:dyDescent="0.3">
      <c r="A83" s="22" t="s">
        <v>269</v>
      </c>
      <c r="B83" s="14" t="str">
        <f t="shared" si="12"/>
        <v>4</v>
      </c>
      <c r="C83" s="14" t="str">
        <f t="shared" si="13"/>
        <v>42</v>
      </c>
      <c r="D83" s="14" t="str">
        <f t="shared" si="14"/>
        <v>421</v>
      </c>
      <c r="E83" s="23" t="s">
        <v>270</v>
      </c>
      <c r="F83" s="24">
        <v>0</v>
      </c>
      <c r="G83" s="24">
        <v>0</v>
      </c>
      <c r="H83" s="24">
        <v>0</v>
      </c>
      <c r="I83" s="24">
        <v>3459.4</v>
      </c>
      <c r="J83" s="18" t="str">
        <f t="shared" si="9"/>
        <v xml:space="preserve"> </v>
      </c>
      <c r="K83" s="24">
        <v>3459.4</v>
      </c>
      <c r="L83" s="24">
        <v>0</v>
      </c>
      <c r="M83" s="24">
        <v>3459.4</v>
      </c>
      <c r="N83" s="18">
        <f t="shared" si="10"/>
        <v>1</v>
      </c>
      <c r="O83" s="24">
        <v>0</v>
      </c>
      <c r="P83" s="19">
        <f t="shared" si="11"/>
        <v>3459.4</v>
      </c>
    </row>
    <row r="84" spans="1:16" x14ac:dyDescent="0.3">
      <c r="A84" s="22" t="s">
        <v>130</v>
      </c>
      <c r="B84" s="14" t="str">
        <f t="shared" si="12"/>
        <v>4</v>
      </c>
      <c r="C84" s="14" t="str">
        <f t="shared" si="13"/>
        <v>45</v>
      </c>
      <c r="D84" s="14" t="str">
        <f t="shared" si="14"/>
        <v>450</v>
      </c>
      <c r="E84" s="23" t="s">
        <v>131</v>
      </c>
      <c r="F84" s="24">
        <v>5571100</v>
      </c>
      <c r="G84" s="24">
        <v>0</v>
      </c>
      <c r="H84" s="24">
        <v>5571100</v>
      </c>
      <c r="I84" s="24">
        <v>1081091.82</v>
      </c>
      <c r="J84" s="18">
        <f t="shared" si="9"/>
        <v>0.19405356572310675</v>
      </c>
      <c r="K84" s="24">
        <v>1081091.82</v>
      </c>
      <c r="L84" s="24">
        <v>0</v>
      </c>
      <c r="M84" s="24">
        <v>1081091.82</v>
      </c>
      <c r="N84" s="18">
        <f t="shared" si="10"/>
        <v>1</v>
      </c>
      <c r="O84" s="24">
        <v>0</v>
      </c>
      <c r="P84" s="19">
        <f t="shared" si="11"/>
        <v>-4490008.18</v>
      </c>
    </row>
    <row r="85" spans="1:16" x14ac:dyDescent="0.3">
      <c r="A85" s="22" t="s">
        <v>132</v>
      </c>
      <c r="B85" s="14" t="str">
        <f t="shared" si="12"/>
        <v>4</v>
      </c>
      <c r="C85" s="14" t="str">
        <f t="shared" si="13"/>
        <v>45</v>
      </c>
      <c r="D85" s="14" t="str">
        <f t="shared" si="14"/>
        <v>450</v>
      </c>
      <c r="E85" s="23" t="s">
        <v>133</v>
      </c>
      <c r="F85" s="24">
        <v>128700</v>
      </c>
      <c r="G85" s="24">
        <v>0</v>
      </c>
      <c r="H85" s="24">
        <v>128700</v>
      </c>
      <c r="I85" s="24">
        <v>23372.18</v>
      </c>
      <c r="J85" s="18">
        <f t="shared" si="9"/>
        <v>0.18160202020202021</v>
      </c>
      <c r="K85" s="24">
        <v>23372.18</v>
      </c>
      <c r="L85" s="24">
        <v>0</v>
      </c>
      <c r="M85" s="24">
        <v>23372.18</v>
      </c>
      <c r="N85" s="18">
        <f t="shared" si="10"/>
        <v>1</v>
      </c>
      <c r="O85" s="24">
        <v>0</v>
      </c>
      <c r="P85" s="19">
        <f t="shared" si="11"/>
        <v>-105327.82</v>
      </c>
    </row>
    <row r="86" spans="1:16" x14ac:dyDescent="0.3">
      <c r="A86" s="22" t="s">
        <v>134</v>
      </c>
      <c r="B86" s="14" t="str">
        <f t="shared" si="12"/>
        <v>4</v>
      </c>
      <c r="C86" s="14" t="str">
        <f t="shared" si="13"/>
        <v>45</v>
      </c>
      <c r="D86" s="14" t="str">
        <f t="shared" si="14"/>
        <v>450</v>
      </c>
      <c r="E86" s="23" t="s">
        <v>135</v>
      </c>
      <c r="F86" s="24">
        <v>2602735</v>
      </c>
      <c r="G86" s="24">
        <v>0</v>
      </c>
      <c r="H86" s="24">
        <v>2602735</v>
      </c>
      <c r="I86" s="24">
        <v>2602732</v>
      </c>
      <c r="J86" s="18">
        <f t="shared" si="9"/>
        <v>0.99999884736632816</v>
      </c>
      <c r="K86" s="24">
        <v>2602732</v>
      </c>
      <c r="L86" s="24">
        <v>0</v>
      </c>
      <c r="M86" s="24">
        <v>2602732</v>
      </c>
      <c r="N86" s="18">
        <f t="shared" si="10"/>
        <v>1</v>
      </c>
      <c r="O86" s="24">
        <v>0</v>
      </c>
      <c r="P86" s="19">
        <f t="shared" si="11"/>
        <v>-3</v>
      </c>
    </row>
    <row r="87" spans="1:16" x14ac:dyDescent="0.3">
      <c r="A87" s="22" t="s">
        <v>136</v>
      </c>
      <c r="B87" s="14" t="str">
        <f t="shared" si="12"/>
        <v>4</v>
      </c>
      <c r="C87" s="14" t="str">
        <f t="shared" si="13"/>
        <v>45</v>
      </c>
      <c r="D87" s="14" t="str">
        <f t="shared" si="14"/>
        <v>450</v>
      </c>
      <c r="E87" s="23" t="s">
        <v>203</v>
      </c>
      <c r="F87" s="24">
        <v>498490</v>
      </c>
      <c r="G87" s="24">
        <v>0</v>
      </c>
      <c r="H87" s="24">
        <v>498490</v>
      </c>
      <c r="I87" s="24">
        <v>259876</v>
      </c>
      <c r="J87" s="18">
        <f t="shared" si="9"/>
        <v>0.52132640574535094</v>
      </c>
      <c r="K87" s="24">
        <v>259876</v>
      </c>
      <c r="L87" s="24">
        <v>0</v>
      </c>
      <c r="M87" s="24">
        <v>259876</v>
      </c>
      <c r="N87" s="18">
        <f t="shared" si="10"/>
        <v>1</v>
      </c>
      <c r="O87" s="24">
        <v>0</v>
      </c>
      <c r="P87" s="19">
        <f t="shared" si="11"/>
        <v>-238614</v>
      </c>
    </row>
    <row r="88" spans="1:16" x14ac:dyDescent="0.3">
      <c r="A88" s="22" t="s">
        <v>137</v>
      </c>
      <c r="B88" s="14" t="str">
        <f t="shared" si="12"/>
        <v>4</v>
      </c>
      <c r="C88" s="14" t="str">
        <f t="shared" si="13"/>
        <v>45</v>
      </c>
      <c r="D88" s="14" t="str">
        <f t="shared" si="14"/>
        <v>450</v>
      </c>
      <c r="E88" s="23" t="s">
        <v>138</v>
      </c>
      <c r="F88" s="24">
        <v>0</v>
      </c>
      <c r="G88" s="24">
        <v>0</v>
      </c>
      <c r="H88" s="24">
        <v>0</v>
      </c>
      <c r="I88" s="24">
        <v>18750</v>
      </c>
      <c r="J88" s="18" t="str">
        <f t="shared" si="9"/>
        <v xml:space="preserve"> </v>
      </c>
      <c r="K88" s="24">
        <v>18750</v>
      </c>
      <c r="L88" s="24">
        <v>0</v>
      </c>
      <c r="M88" s="24">
        <v>18750</v>
      </c>
      <c r="N88" s="18">
        <f t="shared" si="10"/>
        <v>1</v>
      </c>
      <c r="O88" s="24">
        <v>0</v>
      </c>
      <c r="P88" s="19">
        <f t="shared" si="11"/>
        <v>18750</v>
      </c>
    </row>
    <row r="89" spans="1:16" x14ac:dyDescent="0.3">
      <c r="A89" s="22" t="s">
        <v>139</v>
      </c>
      <c r="B89" s="14" t="str">
        <f t="shared" si="12"/>
        <v>4</v>
      </c>
      <c r="C89" s="14" t="str">
        <f t="shared" si="13"/>
        <v>45</v>
      </c>
      <c r="D89" s="14" t="str">
        <f t="shared" si="14"/>
        <v>450</v>
      </c>
      <c r="E89" s="23" t="s">
        <v>140</v>
      </c>
      <c r="F89" s="24">
        <v>533260</v>
      </c>
      <c r="G89" s="24">
        <v>0</v>
      </c>
      <c r="H89" s="24">
        <v>533260</v>
      </c>
      <c r="I89" s="24">
        <v>533258</v>
      </c>
      <c r="J89" s="18">
        <f t="shared" si="9"/>
        <v>0.9999962494843041</v>
      </c>
      <c r="K89" s="24">
        <v>533258</v>
      </c>
      <c r="L89" s="24">
        <v>0</v>
      </c>
      <c r="M89" s="24">
        <v>533258</v>
      </c>
      <c r="N89" s="18">
        <f t="shared" si="10"/>
        <v>1</v>
      </c>
      <c r="O89" s="24">
        <v>0</v>
      </c>
      <c r="P89" s="19">
        <f t="shared" si="11"/>
        <v>-2</v>
      </c>
    </row>
    <row r="90" spans="1:16" x14ac:dyDescent="0.3">
      <c r="A90" s="22" t="s">
        <v>141</v>
      </c>
      <c r="B90" s="14" t="str">
        <f t="shared" si="12"/>
        <v>4</v>
      </c>
      <c r="C90" s="14" t="str">
        <f t="shared" si="13"/>
        <v>45</v>
      </c>
      <c r="D90" s="14" t="str">
        <f t="shared" si="14"/>
        <v>450</v>
      </c>
      <c r="E90" s="23" t="s">
        <v>142</v>
      </c>
      <c r="F90" s="24">
        <v>1375</v>
      </c>
      <c r="G90" s="24">
        <v>0</v>
      </c>
      <c r="H90" s="24">
        <v>1375</v>
      </c>
      <c r="I90" s="24">
        <v>0</v>
      </c>
      <c r="J90" s="18">
        <f t="shared" si="9"/>
        <v>0</v>
      </c>
      <c r="K90" s="24">
        <v>0</v>
      </c>
      <c r="L90" s="24">
        <v>0</v>
      </c>
      <c r="M90" s="24">
        <v>0</v>
      </c>
      <c r="N90" s="18" t="str">
        <f t="shared" si="10"/>
        <v xml:space="preserve"> </v>
      </c>
      <c r="O90" s="24">
        <v>0</v>
      </c>
      <c r="P90" s="19">
        <f t="shared" si="11"/>
        <v>-1375</v>
      </c>
    </row>
    <row r="91" spans="1:16" x14ac:dyDescent="0.3">
      <c r="A91" s="22" t="s">
        <v>143</v>
      </c>
      <c r="B91" s="14" t="str">
        <f t="shared" si="12"/>
        <v>4</v>
      </c>
      <c r="C91" s="14" t="str">
        <f t="shared" si="13"/>
        <v>45</v>
      </c>
      <c r="D91" s="14" t="str">
        <f t="shared" si="14"/>
        <v>450</v>
      </c>
      <c r="E91" s="23" t="s">
        <v>144</v>
      </c>
      <c r="F91" s="24">
        <v>9750</v>
      </c>
      <c r="G91" s="24">
        <v>0</v>
      </c>
      <c r="H91" s="24">
        <v>9750</v>
      </c>
      <c r="I91" s="24">
        <v>0</v>
      </c>
      <c r="J91" s="18">
        <f t="shared" si="9"/>
        <v>0</v>
      </c>
      <c r="K91" s="24">
        <v>0</v>
      </c>
      <c r="L91" s="24">
        <v>0</v>
      </c>
      <c r="M91" s="24">
        <v>0</v>
      </c>
      <c r="N91" s="18" t="str">
        <f t="shared" si="10"/>
        <v xml:space="preserve"> </v>
      </c>
      <c r="O91" s="24">
        <v>0</v>
      </c>
      <c r="P91" s="19">
        <f t="shared" si="11"/>
        <v>-9750</v>
      </c>
    </row>
    <row r="92" spans="1:16" x14ac:dyDescent="0.3">
      <c r="A92" s="22" t="s">
        <v>145</v>
      </c>
      <c r="B92" s="14" t="str">
        <f t="shared" si="12"/>
        <v>4</v>
      </c>
      <c r="C92" s="14" t="str">
        <f t="shared" si="13"/>
        <v>45</v>
      </c>
      <c r="D92" s="14" t="str">
        <f t="shared" si="14"/>
        <v>450</v>
      </c>
      <c r="E92" s="23" t="s">
        <v>146</v>
      </c>
      <c r="F92" s="24">
        <v>88000</v>
      </c>
      <c r="G92" s="24">
        <v>0</v>
      </c>
      <c r="H92" s="24">
        <v>88000</v>
      </c>
      <c r="I92" s="24">
        <v>88000</v>
      </c>
      <c r="J92" s="18">
        <f t="shared" si="9"/>
        <v>1</v>
      </c>
      <c r="K92" s="24">
        <v>88000</v>
      </c>
      <c r="L92" s="24">
        <v>0</v>
      </c>
      <c r="M92" s="24">
        <v>88000</v>
      </c>
      <c r="N92" s="18">
        <f t="shared" si="10"/>
        <v>1</v>
      </c>
      <c r="O92" s="24">
        <v>0</v>
      </c>
      <c r="P92" s="19">
        <f t="shared" si="11"/>
        <v>0</v>
      </c>
    </row>
    <row r="93" spans="1:16" x14ac:dyDescent="0.3">
      <c r="A93" s="22" t="s">
        <v>147</v>
      </c>
      <c r="B93" s="14" t="str">
        <f t="shared" si="12"/>
        <v>4</v>
      </c>
      <c r="C93" s="14" t="str">
        <f t="shared" si="13"/>
        <v>45</v>
      </c>
      <c r="D93" s="14" t="str">
        <f t="shared" si="14"/>
        <v>450</v>
      </c>
      <c r="E93" s="23" t="s">
        <v>148</v>
      </c>
      <c r="F93" s="24">
        <v>810235</v>
      </c>
      <c r="G93" s="24">
        <v>0</v>
      </c>
      <c r="H93" s="24">
        <v>810235</v>
      </c>
      <c r="I93" s="24">
        <v>810233</v>
      </c>
      <c r="J93" s="18">
        <f t="shared" si="9"/>
        <v>0.99999753158034399</v>
      </c>
      <c r="K93" s="24">
        <v>810233</v>
      </c>
      <c r="L93" s="24">
        <v>0</v>
      </c>
      <c r="M93" s="24">
        <v>810233</v>
      </c>
      <c r="N93" s="18">
        <f t="shared" si="10"/>
        <v>1</v>
      </c>
      <c r="O93" s="24">
        <v>0</v>
      </c>
      <c r="P93" s="19">
        <f t="shared" si="11"/>
        <v>-2</v>
      </c>
    </row>
    <row r="94" spans="1:16" x14ac:dyDescent="0.3">
      <c r="A94" s="22" t="s">
        <v>323</v>
      </c>
      <c r="B94" s="14" t="str">
        <f t="shared" si="12"/>
        <v>4</v>
      </c>
      <c r="C94" s="14" t="str">
        <f t="shared" si="13"/>
        <v>45</v>
      </c>
      <c r="D94" s="14" t="str">
        <f t="shared" si="14"/>
        <v>450</v>
      </c>
      <c r="E94" s="23" t="s">
        <v>324</v>
      </c>
      <c r="F94" s="24">
        <v>0</v>
      </c>
      <c r="G94" s="24">
        <v>212578</v>
      </c>
      <c r="H94" s="24">
        <v>212578</v>
      </c>
      <c r="I94" s="24">
        <v>212578</v>
      </c>
      <c r="J94" s="18">
        <f t="shared" si="9"/>
        <v>1</v>
      </c>
      <c r="K94" s="24">
        <v>212578</v>
      </c>
      <c r="L94" s="24">
        <v>0</v>
      </c>
      <c r="M94" s="24">
        <v>212578</v>
      </c>
      <c r="N94" s="18">
        <f t="shared" si="10"/>
        <v>1</v>
      </c>
      <c r="O94" s="24">
        <v>0</v>
      </c>
      <c r="P94" s="19">
        <f t="shared" si="11"/>
        <v>0</v>
      </c>
    </row>
    <row r="95" spans="1:16" x14ac:dyDescent="0.3">
      <c r="A95" s="22" t="s">
        <v>325</v>
      </c>
      <c r="B95" s="14" t="str">
        <f t="shared" si="12"/>
        <v>4</v>
      </c>
      <c r="C95" s="14" t="str">
        <f t="shared" si="13"/>
        <v>45</v>
      </c>
      <c r="D95" s="14" t="str">
        <f t="shared" si="14"/>
        <v>450</v>
      </c>
      <c r="E95" s="23" t="s">
        <v>326</v>
      </c>
      <c r="F95" s="24">
        <v>0</v>
      </c>
      <c r="G95" s="24">
        <v>803061</v>
      </c>
      <c r="H95" s="24">
        <v>803061</v>
      </c>
      <c r="I95" s="24">
        <v>803061</v>
      </c>
      <c r="J95" s="18">
        <f t="shared" si="9"/>
        <v>1</v>
      </c>
      <c r="K95" s="24">
        <v>803061</v>
      </c>
      <c r="L95" s="24">
        <v>0</v>
      </c>
      <c r="M95" s="24">
        <v>803061</v>
      </c>
      <c r="N95" s="18">
        <f t="shared" si="10"/>
        <v>1</v>
      </c>
      <c r="O95" s="24">
        <v>0</v>
      </c>
      <c r="P95" s="19">
        <f t="shared" si="11"/>
        <v>0</v>
      </c>
    </row>
    <row r="96" spans="1:16" x14ac:dyDescent="0.3">
      <c r="A96" s="22" t="s">
        <v>149</v>
      </c>
      <c r="B96" s="14" t="str">
        <f t="shared" si="12"/>
        <v>4</v>
      </c>
      <c r="C96" s="14" t="str">
        <f t="shared" si="13"/>
        <v>45</v>
      </c>
      <c r="D96" s="14" t="str">
        <f t="shared" si="14"/>
        <v>450</v>
      </c>
      <c r="E96" s="23" t="s">
        <v>150</v>
      </c>
      <c r="F96" s="24">
        <v>141090</v>
      </c>
      <c r="G96" s="24">
        <v>0</v>
      </c>
      <c r="H96" s="24">
        <v>141090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-141090</v>
      </c>
    </row>
    <row r="97" spans="1:16" x14ac:dyDescent="0.3">
      <c r="A97" s="22" t="s">
        <v>151</v>
      </c>
      <c r="B97" s="14" t="str">
        <f t="shared" si="12"/>
        <v>4</v>
      </c>
      <c r="C97" s="14" t="str">
        <f t="shared" si="13"/>
        <v>45</v>
      </c>
      <c r="D97" s="14" t="str">
        <f t="shared" si="14"/>
        <v>450</v>
      </c>
      <c r="E97" s="23" t="s">
        <v>152</v>
      </c>
      <c r="F97" s="24">
        <v>216370</v>
      </c>
      <c r="G97" s="24">
        <v>0</v>
      </c>
      <c r="H97" s="24">
        <v>216370</v>
      </c>
      <c r="I97" s="24">
        <v>216368</v>
      </c>
      <c r="J97" s="18">
        <f t="shared" si="9"/>
        <v>0.99999075657438652</v>
      </c>
      <c r="K97" s="24">
        <v>216368</v>
      </c>
      <c r="L97" s="24">
        <v>0</v>
      </c>
      <c r="M97" s="24">
        <v>216368</v>
      </c>
      <c r="N97" s="18">
        <f t="shared" si="10"/>
        <v>1</v>
      </c>
      <c r="O97" s="24">
        <v>0</v>
      </c>
      <c r="P97" s="19">
        <f t="shared" si="11"/>
        <v>-2</v>
      </c>
    </row>
    <row r="98" spans="1:16" x14ac:dyDescent="0.3">
      <c r="A98" s="22" t="s">
        <v>153</v>
      </c>
      <c r="B98" s="14" t="str">
        <f t="shared" si="12"/>
        <v>4</v>
      </c>
      <c r="C98" s="14" t="str">
        <f t="shared" si="13"/>
        <v>45</v>
      </c>
      <c r="D98" s="14" t="str">
        <f t="shared" si="14"/>
        <v>450</v>
      </c>
      <c r="E98" s="23" t="s">
        <v>154</v>
      </c>
      <c r="F98" s="24">
        <v>10500</v>
      </c>
      <c r="G98" s="24">
        <v>0</v>
      </c>
      <c r="H98" s="24">
        <v>10500</v>
      </c>
      <c r="I98" s="24">
        <v>10500</v>
      </c>
      <c r="J98" s="18">
        <f t="shared" si="9"/>
        <v>1</v>
      </c>
      <c r="K98" s="24">
        <v>10500</v>
      </c>
      <c r="L98" s="24">
        <v>0</v>
      </c>
      <c r="M98" s="24">
        <v>10500</v>
      </c>
      <c r="N98" s="18">
        <f t="shared" si="10"/>
        <v>1</v>
      </c>
      <c r="O98" s="24">
        <v>0</v>
      </c>
      <c r="P98" s="19">
        <f t="shared" si="11"/>
        <v>0</v>
      </c>
    </row>
    <row r="99" spans="1:16" x14ac:dyDescent="0.3">
      <c r="A99" s="22" t="s">
        <v>329</v>
      </c>
      <c r="B99" s="14" t="str">
        <f t="shared" si="12"/>
        <v>4</v>
      </c>
      <c r="C99" s="14" t="str">
        <f t="shared" si="13"/>
        <v>45</v>
      </c>
      <c r="D99" s="14" t="str">
        <f t="shared" si="14"/>
        <v>450</v>
      </c>
      <c r="E99" s="23" t="s">
        <v>330</v>
      </c>
      <c r="F99" s="24">
        <v>0</v>
      </c>
      <c r="G99" s="24">
        <v>0</v>
      </c>
      <c r="H99" s="24">
        <v>0</v>
      </c>
      <c r="I99" s="24">
        <v>0</v>
      </c>
      <c r="J99" s="18" t="str">
        <f t="shared" si="9"/>
        <v xml:space="preserve"> 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0</v>
      </c>
    </row>
    <row r="100" spans="1:16" x14ac:dyDescent="0.3">
      <c r="A100" s="22" t="s">
        <v>155</v>
      </c>
      <c r="B100" s="14" t="str">
        <f t="shared" si="12"/>
        <v>4</v>
      </c>
      <c r="C100" s="14" t="str">
        <f t="shared" si="13"/>
        <v>45</v>
      </c>
      <c r="D100" s="14" t="str">
        <f t="shared" si="14"/>
        <v>450</v>
      </c>
      <c r="E100" s="23" t="s">
        <v>156</v>
      </c>
      <c r="F100" s="24">
        <v>41540</v>
      </c>
      <c r="G100" s="24">
        <v>0</v>
      </c>
      <c r="H100" s="24">
        <v>41540</v>
      </c>
      <c r="I100" s="24">
        <v>40029.800000000003</v>
      </c>
      <c r="J100" s="18">
        <f t="shared" si="9"/>
        <v>0.96364467982667312</v>
      </c>
      <c r="K100" s="24">
        <v>40029.800000000003</v>
      </c>
      <c r="L100" s="24">
        <v>0</v>
      </c>
      <c r="M100" s="24">
        <v>40029.800000000003</v>
      </c>
      <c r="N100" s="18">
        <f t="shared" si="10"/>
        <v>1</v>
      </c>
      <c r="O100" s="24">
        <v>0</v>
      </c>
      <c r="P100" s="19">
        <f t="shared" si="11"/>
        <v>-1510.1999999999971</v>
      </c>
    </row>
    <row r="101" spans="1:16" x14ac:dyDescent="0.3">
      <c r="A101" s="22" t="s">
        <v>157</v>
      </c>
      <c r="B101" s="14" t="str">
        <f t="shared" si="12"/>
        <v>4</v>
      </c>
      <c r="C101" s="14" t="str">
        <f t="shared" si="13"/>
        <v>45</v>
      </c>
      <c r="D101" s="14" t="str">
        <f t="shared" si="14"/>
        <v>450</v>
      </c>
      <c r="E101" s="23" t="s">
        <v>158</v>
      </c>
      <c r="F101" s="24">
        <v>187000</v>
      </c>
      <c r="G101" s="24">
        <v>0</v>
      </c>
      <c r="H101" s="24">
        <v>187000</v>
      </c>
      <c r="I101" s="24">
        <v>47516.97</v>
      </c>
      <c r="J101" s="18">
        <f t="shared" si="9"/>
        <v>0.25410144385026739</v>
      </c>
      <c r="K101" s="24">
        <v>47516.97</v>
      </c>
      <c r="L101" s="24">
        <v>0</v>
      </c>
      <c r="M101" s="24">
        <v>47516.97</v>
      </c>
      <c r="N101" s="18">
        <f t="shared" si="10"/>
        <v>1</v>
      </c>
      <c r="O101" s="24">
        <v>0</v>
      </c>
      <c r="P101" s="19">
        <f t="shared" si="11"/>
        <v>-139483.03</v>
      </c>
    </row>
    <row r="102" spans="1:16" x14ac:dyDescent="0.3">
      <c r="A102" s="22" t="s">
        <v>159</v>
      </c>
      <c r="B102" s="14" t="str">
        <f t="shared" si="12"/>
        <v>4</v>
      </c>
      <c r="C102" s="14" t="str">
        <f t="shared" si="13"/>
        <v>45</v>
      </c>
      <c r="D102" s="14" t="str">
        <f t="shared" si="14"/>
        <v>450</v>
      </c>
      <c r="E102" s="23" t="s">
        <v>220</v>
      </c>
      <c r="F102" s="24">
        <v>1456000</v>
      </c>
      <c r="G102" s="24">
        <v>0</v>
      </c>
      <c r="H102" s="24">
        <v>1456000</v>
      </c>
      <c r="I102" s="24">
        <v>375985.42</v>
      </c>
      <c r="J102" s="18">
        <f t="shared" si="9"/>
        <v>0.25823174450549452</v>
      </c>
      <c r="K102" s="24">
        <v>375985.42</v>
      </c>
      <c r="L102" s="24">
        <v>0</v>
      </c>
      <c r="M102" s="24">
        <v>375985.42</v>
      </c>
      <c r="N102" s="18">
        <f t="shared" si="10"/>
        <v>1</v>
      </c>
      <c r="O102" s="24">
        <v>0</v>
      </c>
      <c r="P102" s="19">
        <f t="shared" si="11"/>
        <v>-1080014.58</v>
      </c>
    </row>
    <row r="103" spans="1:16" x14ac:dyDescent="0.3">
      <c r="A103" s="22" t="s">
        <v>160</v>
      </c>
      <c r="B103" s="14" t="str">
        <f t="shared" si="12"/>
        <v>4</v>
      </c>
      <c r="C103" s="14" t="str">
        <f t="shared" si="13"/>
        <v>45</v>
      </c>
      <c r="D103" s="14" t="str">
        <f t="shared" si="14"/>
        <v>450</v>
      </c>
      <c r="E103" s="23" t="s">
        <v>221</v>
      </c>
      <c r="F103" s="24">
        <v>935095</v>
      </c>
      <c r="G103" s="24">
        <v>0</v>
      </c>
      <c r="H103" s="24">
        <v>935095</v>
      </c>
      <c r="I103" s="24">
        <v>450666</v>
      </c>
      <c r="J103" s="18">
        <f t="shared" si="9"/>
        <v>0.48194675407311555</v>
      </c>
      <c r="K103" s="24">
        <v>450666</v>
      </c>
      <c r="L103" s="24">
        <v>0</v>
      </c>
      <c r="M103" s="24">
        <v>450666</v>
      </c>
      <c r="N103" s="18">
        <f t="shared" si="10"/>
        <v>1</v>
      </c>
      <c r="O103" s="24">
        <v>0</v>
      </c>
      <c r="P103" s="19">
        <f t="shared" si="11"/>
        <v>-484429</v>
      </c>
    </row>
    <row r="104" spans="1:16" x14ac:dyDescent="0.3">
      <c r="A104" s="22" t="s">
        <v>161</v>
      </c>
      <c r="B104" s="14" t="str">
        <f t="shared" si="12"/>
        <v>4</v>
      </c>
      <c r="C104" s="14" t="str">
        <f t="shared" si="13"/>
        <v>45</v>
      </c>
      <c r="D104" s="14" t="str">
        <f t="shared" si="14"/>
        <v>450</v>
      </c>
      <c r="E104" s="23" t="s">
        <v>244</v>
      </c>
      <c r="F104" s="24">
        <v>1409760</v>
      </c>
      <c r="G104" s="24">
        <v>0</v>
      </c>
      <c r="H104" s="24">
        <v>1409760</v>
      </c>
      <c r="I104" s="24">
        <v>452951.31</v>
      </c>
      <c r="J104" s="18">
        <f t="shared" si="9"/>
        <v>0.32129675263874702</v>
      </c>
      <c r="K104" s="24">
        <v>452951.31</v>
      </c>
      <c r="L104" s="24">
        <v>0</v>
      </c>
      <c r="M104" s="24">
        <v>452951.31</v>
      </c>
      <c r="N104" s="18">
        <f t="shared" si="10"/>
        <v>1</v>
      </c>
      <c r="O104" s="24">
        <v>0</v>
      </c>
      <c r="P104" s="19">
        <f t="shared" si="11"/>
        <v>-956808.69</v>
      </c>
    </row>
    <row r="105" spans="1:16" x14ac:dyDescent="0.3">
      <c r="A105" s="22" t="s">
        <v>198</v>
      </c>
      <c r="B105" s="14" t="str">
        <f t="shared" si="12"/>
        <v>4</v>
      </c>
      <c r="C105" s="14" t="str">
        <f t="shared" si="13"/>
        <v>45</v>
      </c>
      <c r="D105" s="14" t="str">
        <f t="shared" si="14"/>
        <v>450</v>
      </c>
      <c r="E105" s="23" t="s">
        <v>288</v>
      </c>
      <c r="F105" s="24">
        <v>466400</v>
      </c>
      <c r="G105" s="24">
        <v>0</v>
      </c>
      <c r="H105" s="24">
        <v>466400</v>
      </c>
      <c r="I105" s="24">
        <v>0</v>
      </c>
      <c r="J105" s="18">
        <f t="shared" si="9"/>
        <v>0</v>
      </c>
      <c r="K105" s="24">
        <v>0</v>
      </c>
      <c r="L105" s="24">
        <v>0</v>
      </c>
      <c r="M105" s="24">
        <v>0</v>
      </c>
      <c r="N105" s="18" t="str">
        <f t="shared" si="10"/>
        <v xml:space="preserve"> </v>
      </c>
      <c r="O105" s="24">
        <v>0</v>
      </c>
      <c r="P105" s="19">
        <f t="shared" si="11"/>
        <v>-466400</v>
      </c>
    </row>
    <row r="106" spans="1:16" x14ac:dyDescent="0.3">
      <c r="A106" s="22" t="s">
        <v>271</v>
      </c>
      <c r="B106" s="14" t="str">
        <f t="shared" si="12"/>
        <v>4</v>
      </c>
      <c r="C106" s="14" t="str">
        <f t="shared" si="13"/>
        <v>45</v>
      </c>
      <c r="D106" s="14" t="str">
        <f t="shared" si="14"/>
        <v>450</v>
      </c>
      <c r="E106" s="23" t="s">
        <v>289</v>
      </c>
      <c r="F106" s="24">
        <v>0</v>
      </c>
      <c r="G106" s="24">
        <v>0</v>
      </c>
      <c r="H106" s="24">
        <v>0</v>
      </c>
      <c r="I106" s="24">
        <v>8000</v>
      </c>
      <c r="J106" s="18" t="str">
        <f t="shared" si="9"/>
        <v xml:space="preserve"> </v>
      </c>
      <c r="K106" s="24">
        <v>8000</v>
      </c>
      <c r="L106" s="24">
        <v>0</v>
      </c>
      <c r="M106" s="24">
        <v>8000</v>
      </c>
      <c r="N106" s="18">
        <f t="shared" si="10"/>
        <v>1</v>
      </c>
      <c r="O106" s="24">
        <v>0</v>
      </c>
      <c r="P106" s="19">
        <f t="shared" si="11"/>
        <v>8000</v>
      </c>
    </row>
    <row r="107" spans="1:16" x14ac:dyDescent="0.3">
      <c r="A107" s="22" t="s">
        <v>162</v>
      </c>
      <c r="B107" s="14" t="str">
        <f t="shared" si="12"/>
        <v>4</v>
      </c>
      <c r="C107" s="14" t="str">
        <f t="shared" si="13"/>
        <v>45</v>
      </c>
      <c r="D107" s="14" t="str">
        <f t="shared" si="14"/>
        <v>450</v>
      </c>
      <c r="E107" s="23" t="s">
        <v>290</v>
      </c>
      <c r="F107" s="24">
        <v>23395</v>
      </c>
      <c r="G107" s="24">
        <v>0</v>
      </c>
      <c r="H107" s="24">
        <v>23395</v>
      </c>
      <c r="I107" s="24">
        <v>0</v>
      </c>
      <c r="J107" s="18">
        <f t="shared" si="9"/>
        <v>0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-23395</v>
      </c>
    </row>
    <row r="108" spans="1:16" x14ac:dyDescent="0.3">
      <c r="A108" s="22" t="s">
        <v>227</v>
      </c>
      <c r="B108" s="14" t="str">
        <f t="shared" si="12"/>
        <v>4</v>
      </c>
      <c r="C108" s="14" t="str">
        <f t="shared" si="13"/>
        <v>45</v>
      </c>
      <c r="D108" s="14" t="str">
        <f t="shared" si="14"/>
        <v>451</v>
      </c>
      <c r="E108" s="23" t="s">
        <v>291</v>
      </c>
      <c r="F108" s="24">
        <v>0</v>
      </c>
      <c r="G108" s="24">
        <v>0</v>
      </c>
      <c r="H108" s="24">
        <v>0</v>
      </c>
      <c r="I108" s="24">
        <v>191793.78</v>
      </c>
      <c r="J108" s="18" t="str">
        <f t="shared" si="9"/>
        <v xml:space="preserve"> </v>
      </c>
      <c r="K108" s="24">
        <v>191793.78</v>
      </c>
      <c r="L108" s="24">
        <v>0</v>
      </c>
      <c r="M108" s="24">
        <v>191793.78</v>
      </c>
      <c r="N108" s="18">
        <f t="shared" si="10"/>
        <v>1</v>
      </c>
      <c r="O108" s="24">
        <v>0</v>
      </c>
      <c r="P108" s="19">
        <f t="shared" si="11"/>
        <v>191793.78</v>
      </c>
    </row>
    <row r="109" spans="1:16" x14ac:dyDescent="0.3">
      <c r="A109" s="22" t="s">
        <v>292</v>
      </c>
      <c r="B109" s="14" t="str">
        <f t="shared" si="12"/>
        <v>4</v>
      </c>
      <c r="C109" s="14" t="str">
        <f t="shared" si="13"/>
        <v>45</v>
      </c>
      <c r="D109" s="14" t="str">
        <f t="shared" si="14"/>
        <v>451</v>
      </c>
      <c r="E109" s="23" t="s">
        <v>293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9"/>
        <v xml:space="preserve"> 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0</v>
      </c>
    </row>
    <row r="110" spans="1:16" x14ac:dyDescent="0.3">
      <c r="A110" s="22" t="s">
        <v>216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451</v>
      </c>
      <c r="E110" s="23" t="s">
        <v>294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si="9"/>
        <v xml:space="preserve"> </v>
      </c>
      <c r="K110" s="24">
        <v>0</v>
      </c>
      <c r="L110" s="24">
        <v>0</v>
      </c>
      <c r="M110" s="24">
        <v>0</v>
      </c>
      <c r="N110" s="18" t="str">
        <f t="shared" si="10"/>
        <v xml:space="preserve"> </v>
      </c>
      <c r="O110" s="24">
        <v>0</v>
      </c>
      <c r="P110" s="19">
        <f t="shared" si="11"/>
        <v>0</v>
      </c>
    </row>
    <row r="111" spans="1:16" x14ac:dyDescent="0.3">
      <c r="A111" s="22" t="s">
        <v>228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451</v>
      </c>
      <c r="E111" s="23" t="s">
        <v>245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9"/>
        <v xml:space="preserve"> </v>
      </c>
      <c r="K111" s="24">
        <v>0</v>
      </c>
      <c r="L111" s="24">
        <v>0</v>
      </c>
      <c r="M111" s="24">
        <v>0</v>
      </c>
      <c r="N111" s="18" t="str">
        <f t="shared" si="10"/>
        <v xml:space="preserve"> </v>
      </c>
      <c r="O111" s="24">
        <v>0</v>
      </c>
      <c r="P111" s="19">
        <f t="shared" si="11"/>
        <v>0</v>
      </c>
    </row>
    <row r="112" spans="1:16" x14ac:dyDescent="0.3">
      <c r="A112" s="22" t="s">
        <v>229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246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9"/>
        <v xml:space="preserve"> </v>
      </c>
      <c r="K112" s="24">
        <v>0</v>
      </c>
      <c r="L112" s="24">
        <v>0</v>
      </c>
      <c r="M112" s="24">
        <v>0</v>
      </c>
      <c r="N112" s="18" t="str">
        <f t="shared" si="10"/>
        <v xml:space="preserve"> </v>
      </c>
      <c r="O112" s="24">
        <v>0</v>
      </c>
      <c r="P112" s="19">
        <f t="shared" si="11"/>
        <v>0</v>
      </c>
    </row>
    <row r="113" spans="1:16" x14ac:dyDescent="0.3">
      <c r="A113" s="22" t="s">
        <v>230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247</v>
      </c>
      <c r="F113" s="24">
        <v>0</v>
      </c>
      <c r="G113" s="24">
        <v>0</v>
      </c>
      <c r="H113" s="24">
        <v>0</v>
      </c>
      <c r="I113" s="24">
        <v>0</v>
      </c>
      <c r="J113" s="18" t="str">
        <f t="shared" si="9"/>
        <v xml:space="preserve"> 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0</v>
      </c>
    </row>
    <row r="114" spans="1:16" x14ac:dyDescent="0.3">
      <c r="A114" s="22" t="s">
        <v>256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295</v>
      </c>
      <c r="F114" s="24">
        <v>26850</v>
      </c>
      <c r="G114" s="24">
        <v>0</v>
      </c>
      <c r="H114" s="24">
        <v>26850</v>
      </c>
      <c r="I114" s="24">
        <v>0</v>
      </c>
      <c r="J114" s="18">
        <f t="shared" si="9"/>
        <v>0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-26850</v>
      </c>
    </row>
    <row r="115" spans="1:16" x14ac:dyDescent="0.3">
      <c r="A115" s="22" t="s">
        <v>257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296</v>
      </c>
      <c r="F115" s="24">
        <v>462877</v>
      </c>
      <c r="G115" s="24">
        <v>0</v>
      </c>
      <c r="H115" s="24">
        <v>462877</v>
      </c>
      <c r="I115" s="24">
        <v>0</v>
      </c>
      <c r="J115" s="18">
        <f t="shared" si="9"/>
        <v>0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-462877</v>
      </c>
    </row>
    <row r="116" spans="1:16" x14ac:dyDescent="0.3">
      <c r="A116" s="22" t="s">
        <v>258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297</v>
      </c>
      <c r="F116" s="24">
        <v>125000</v>
      </c>
      <c r="G116" s="24">
        <v>0</v>
      </c>
      <c r="H116" s="24">
        <v>125000</v>
      </c>
      <c r="I116" s="24">
        <v>0</v>
      </c>
      <c r="J116" s="18">
        <f t="shared" si="9"/>
        <v>0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-125000</v>
      </c>
    </row>
    <row r="117" spans="1:16" x14ac:dyDescent="0.3">
      <c r="A117" s="22" t="s">
        <v>259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298</v>
      </c>
      <c r="F117" s="24">
        <v>91000</v>
      </c>
      <c r="G117" s="24">
        <v>0</v>
      </c>
      <c r="H117" s="24">
        <v>91000</v>
      </c>
      <c r="I117" s="24">
        <v>0</v>
      </c>
      <c r="J117" s="18">
        <f t="shared" si="9"/>
        <v>0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-91000</v>
      </c>
    </row>
    <row r="118" spans="1:16" x14ac:dyDescent="0.3">
      <c r="A118" s="22" t="s">
        <v>260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299</v>
      </c>
      <c r="F118" s="24">
        <v>20000</v>
      </c>
      <c r="G118" s="24">
        <v>0</v>
      </c>
      <c r="H118" s="24">
        <v>20000</v>
      </c>
      <c r="I118" s="24">
        <v>0</v>
      </c>
      <c r="J118" s="18">
        <f t="shared" si="9"/>
        <v>0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-20000</v>
      </c>
    </row>
    <row r="119" spans="1:16" x14ac:dyDescent="0.3">
      <c r="A119" s="22" t="s">
        <v>272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300</v>
      </c>
      <c r="F119" s="24">
        <v>260000</v>
      </c>
      <c r="G119" s="24">
        <v>0</v>
      </c>
      <c r="H119" s="24">
        <v>260000</v>
      </c>
      <c r="I119" s="24">
        <v>0</v>
      </c>
      <c r="J119" s="18">
        <f t="shared" si="9"/>
        <v>0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-260000</v>
      </c>
    </row>
    <row r="120" spans="1:16" x14ac:dyDescent="0.3">
      <c r="A120" s="22" t="s">
        <v>273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301</v>
      </c>
      <c r="F120" s="24">
        <v>260000</v>
      </c>
      <c r="G120" s="24">
        <v>0</v>
      </c>
      <c r="H120" s="24">
        <v>260000</v>
      </c>
      <c r="I120" s="24">
        <v>0</v>
      </c>
      <c r="J120" s="18">
        <f t="shared" si="9"/>
        <v>0</v>
      </c>
      <c r="K120" s="24">
        <v>0</v>
      </c>
      <c r="L120" s="24">
        <v>0</v>
      </c>
      <c r="M120" s="24">
        <v>0</v>
      </c>
      <c r="N120" s="18" t="str">
        <f t="shared" si="10"/>
        <v xml:space="preserve"> </v>
      </c>
      <c r="O120" s="24">
        <v>0</v>
      </c>
      <c r="P120" s="19">
        <f t="shared" si="11"/>
        <v>-260000</v>
      </c>
    </row>
    <row r="121" spans="1:16" x14ac:dyDescent="0.3">
      <c r="A121" s="22" t="s">
        <v>274</v>
      </c>
      <c r="B121" s="14" t="str">
        <f t="shared" si="12"/>
        <v>4</v>
      </c>
      <c r="C121" s="14" t="str">
        <f t="shared" si="13"/>
        <v>45</v>
      </c>
      <c r="D121" s="14" t="str">
        <f t="shared" si="14"/>
        <v>451</v>
      </c>
      <c r="E121" s="23" t="s">
        <v>302</v>
      </c>
      <c r="F121" s="24">
        <v>5208</v>
      </c>
      <c r="G121" s="24">
        <v>0</v>
      </c>
      <c r="H121" s="24">
        <v>5208</v>
      </c>
      <c r="I121" s="24">
        <v>5208</v>
      </c>
      <c r="J121" s="18">
        <f t="shared" si="9"/>
        <v>1</v>
      </c>
      <c r="K121" s="24">
        <v>5208</v>
      </c>
      <c r="L121" s="24">
        <v>0</v>
      </c>
      <c r="M121" s="24">
        <v>5208</v>
      </c>
      <c r="N121" s="18">
        <f t="shared" si="10"/>
        <v>1</v>
      </c>
      <c r="O121" s="24">
        <v>0</v>
      </c>
      <c r="P121" s="19">
        <f t="shared" si="11"/>
        <v>0</v>
      </c>
    </row>
    <row r="122" spans="1:16" x14ac:dyDescent="0.3">
      <c r="A122" s="22" t="s">
        <v>275</v>
      </c>
      <c r="B122" s="14" t="str">
        <f t="shared" si="12"/>
        <v>4</v>
      </c>
      <c r="C122" s="14" t="str">
        <f t="shared" si="13"/>
        <v>45</v>
      </c>
      <c r="D122" s="14" t="str">
        <f t="shared" si="14"/>
        <v>451</v>
      </c>
      <c r="E122" s="23" t="s">
        <v>303</v>
      </c>
      <c r="F122" s="24">
        <v>266815</v>
      </c>
      <c r="G122" s="24">
        <v>0</v>
      </c>
      <c r="H122" s="24">
        <v>266815</v>
      </c>
      <c r="I122" s="24">
        <v>109354.9</v>
      </c>
      <c r="J122" s="18">
        <f t="shared" si="9"/>
        <v>0.4098528943275303</v>
      </c>
      <c r="K122" s="24">
        <v>109354.9</v>
      </c>
      <c r="L122" s="24">
        <v>0</v>
      </c>
      <c r="M122" s="24">
        <v>109354.9</v>
      </c>
      <c r="N122" s="18">
        <f t="shared" si="10"/>
        <v>1</v>
      </c>
      <c r="O122" s="24">
        <v>0</v>
      </c>
      <c r="P122" s="19">
        <f t="shared" si="11"/>
        <v>-157460.1</v>
      </c>
    </row>
    <row r="123" spans="1:16" x14ac:dyDescent="0.3">
      <c r="A123" s="22" t="s">
        <v>276</v>
      </c>
      <c r="B123" s="14" t="str">
        <f t="shared" si="12"/>
        <v>4</v>
      </c>
      <c r="C123" s="14" t="str">
        <f t="shared" si="13"/>
        <v>45</v>
      </c>
      <c r="D123" s="14" t="str">
        <f t="shared" si="14"/>
        <v>451</v>
      </c>
      <c r="E123" s="23" t="s">
        <v>304</v>
      </c>
      <c r="F123" s="24">
        <v>187845</v>
      </c>
      <c r="G123" s="24">
        <v>0</v>
      </c>
      <c r="H123" s="24">
        <v>187845</v>
      </c>
      <c r="I123" s="24">
        <v>81716.88</v>
      </c>
      <c r="J123" s="18">
        <f t="shared" si="9"/>
        <v>0.43502291783119063</v>
      </c>
      <c r="K123" s="24">
        <v>81716.88</v>
      </c>
      <c r="L123" s="24">
        <v>0</v>
      </c>
      <c r="M123" s="24">
        <v>81716.88</v>
      </c>
      <c r="N123" s="18">
        <f t="shared" si="10"/>
        <v>1</v>
      </c>
      <c r="O123" s="24">
        <v>0</v>
      </c>
      <c r="P123" s="19">
        <f t="shared" si="11"/>
        <v>-106128.12</v>
      </c>
    </row>
    <row r="124" spans="1:16" x14ac:dyDescent="0.3">
      <c r="A124" s="22" t="s">
        <v>277</v>
      </c>
      <c r="B124" s="14" t="str">
        <f t="shared" si="12"/>
        <v>4</v>
      </c>
      <c r="C124" s="14" t="str">
        <f t="shared" si="13"/>
        <v>45</v>
      </c>
      <c r="D124" s="14" t="str">
        <f t="shared" si="14"/>
        <v>451</v>
      </c>
      <c r="E124" s="23" t="s">
        <v>305</v>
      </c>
      <c r="F124" s="24">
        <v>138135</v>
      </c>
      <c r="G124" s="24">
        <v>0</v>
      </c>
      <c r="H124" s="24">
        <v>138135</v>
      </c>
      <c r="I124" s="24">
        <v>61287.66</v>
      </c>
      <c r="J124" s="18">
        <f t="shared" si="9"/>
        <v>0.44367944402215226</v>
      </c>
      <c r="K124" s="24">
        <v>61287.66</v>
      </c>
      <c r="L124" s="24">
        <v>0</v>
      </c>
      <c r="M124" s="24">
        <v>61287.66</v>
      </c>
      <c r="N124" s="18">
        <f t="shared" si="10"/>
        <v>1</v>
      </c>
      <c r="O124" s="24">
        <v>0</v>
      </c>
      <c r="P124" s="19">
        <f t="shared" si="11"/>
        <v>-76847.34</v>
      </c>
    </row>
    <row r="125" spans="1:16" x14ac:dyDescent="0.3">
      <c r="A125" s="22" t="s">
        <v>163</v>
      </c>
      <c r="B125" s="14" t="str">
        <f t="shared" si="12"/>
        <v>4</v>
      </c>
      <c r="C125" s="14" t="str">
        <f t="shared" si="13"/>
        <v>46</v>
      </c>
      <c r="D125" s="14" t="str">
        <f t="shared" si="14"/>
        <v>461</v>
      </c>
      <c r="E125" s="23" t="s">
        <v>164</v>
      </c>
      <c r="F125" s="24">
        <v>600000</v>
      </c>
      <c r="G125" s="24">
        <v>0</v>
      </c>
      <c r="H125" s="24">
        <v>600000</v>
      </c>
      <c r="I125" s="24">
        <v>600000</v>
      </c>
      <c r="J125" s="18">
        <f t="shared" si="9"/>
        <v>1</v>
      </c>
      <c r="K125" s="24">
        <v>600000</v>
      </c>
      <c r="L125" s="24">
        <v>0</v>
      </c>
      <c r="M125" s="24">
        <v>600000</v>
      </c>
      <c r="N125" s="18">
        <f t="shared" si="10"/>
        <v>1</v>
      </c>
      <c r="O125" s="24">
        <v>0</v>
      </c>
      <c r="P125" s="19">
        <f t="shared" si="11"/>
        <v>0</v>
      </c>
    </row>
    <row r="126" spans="1:16" x14ac:dyDescent="0.3">
      <c r="A126" s="22" t="s">
        <v>165</v>
      </c>
      <c r="B126" s="14" t="str">
        <f t="shared" si="12"/>
        <v>4</v>
      </c>
      <c r="C126" s="14" t="str">
        <f t="shared" si="13"/>
        <v>49</v>
      </c>
      <c r="D126" s="14" t="str">
        <f t="shared" si="14"/>
        <v>490</v>
      </c>
      <c r="E126" s="23" t="s">
        <v>306</v>
      </c>
      <c r="F126" s="24">
        <v>131498</v>
      </c>
      <c r="G126" s="24">
        <v>0</v>
      </c>
      <c r="H126" s="24">
        <v>131498</v>
      </c>
      <c r="I126" s="24">
        <v>38491.78</v>
      </c>
      <c r="J126" s="18">
        <f t="shared" si="9"/>
        <v>0.29271760787236306</v>
      </c>
      <c r="K126" s="24">
        <v>38491.78</v>
      </c>
      <c r="L126" s="24">
        <v>0</v>
      </c>
      <c r="M126" s="24">
        <v>38491.78</v>
      </c>
      <c r="N126" s="18">
        <f t="shared" si="10"/>
        <v>1</v>
      </c>
      <c r="O126" s="24">
        <v>0</v>
      </c>
      <c r="P126" s="19">
        <f t="shared" si="11"/>
        <v>-93006.22</v>
      </c>
    </row>
    <row r="127" spans="1:16" x14ac:dyDescent="0.3">
      <c r="A127" s="22" t="s">
        <v>261</v>
      </c>
      <c r="B127" s="14" t="str">
        <f t="shared" si="12"/>
        <v>4</v>
      </c>
      <c r="C127" s="14" t="str">
        <f t="shared" si="13"/>
        <v>49</v>
      </c>
      <c r="D127" s="14" t="str">
        <f t="shared" si="14"/>
        <v>490</v>
      </c>
      <c r="E127" s="23" t="s">
        <v>307</v>
      </c>
      <c r="F127" s="24">
        <v>45000</v>
      </c>
      <c r="G127" s="24">
        <v>0</v>
      </c>
      <c r="H127" s="24">
        <v>45000</v>
      </c>
      <c r="I127" s="24">
        <v>27195.4</v>
      </c>
      <c r="J127" s="18">
        <f t="shared" si="9"/>
        <v>0.60434222222222223</v>
      </c>
      <c r="K127" s="24">
        <v>27195.4</v>
      </c>
      <c r="L127" s="24">
        <v>0</v>
      </c>
      <c r="M127" s="24">
        <v>27195.4</v>
      </c>
      <c r="N127" s="18">
        <f t="shared" si="10"/>
        <v>1</v>
      </c>
      <c r="O127" s="24">
        <v>0</v>
      </c>
      <c r="P127" s="19">
        <f t="shared" si="11"/>
        <v>-17804.599999999999</v>
      </c>
    </row>
    <row r="128" spans="1:16" x14ac:dyDescent="0.3">
      <c r="A128" s="22" t="s">
        <v>308</v>
      </c>
      <c r="B128" s="14" t="str">
        <f t="shared" si="12"/>
        <v>4</v>
      </c>
      <c r="C128" s="14" t="str">
        <f t="shared" si="13"/>
        <v>49</v>
      </c>
      <c r="D128" s="14" t="str">
        <f t="shared" si="14"/>
        <v>490</v>
      </c>
      <c r="E128" s="23" t="s">
        <v>309</v>
      </c>
      <c r="F128" s="24">
        <v>39985</v>
      </c>
      <c r="G128" s="24">
        <v>0</v>
      </c>
      <c r="H128" s="24">
        <v>39985</v>
      </c>
      <c r="I128" s="24">
        <v>0</v>
      </c>
      <c r="J128" s="18">
        <f t="shared" si="9"/>
        <v>0</v>
      </c>
      <c r="K128" s="24">
        <v>0</v>
      </c>
      <c r="L128" s="24">
        <v>0</v>
      </c>
      <c r="M128" s="24">
        <v>0</v>
      </c>
      <c r="N128" s="18" t="str">
        <f t="shared" si="10"/>
        <v xml:space="preserve"> </v>
      </c>
      <c r="O128" s="24">
        <v>0</v>
      </c>
      <c r="P128" s="19">
        <f t="shared" si="11"/>
        <v>-39985</v>
      </c>
    </row>
    <row r="129" spans="1:16" x14ac:dyDescent="0.3">
      <c r="A129" s="22" t="s">
        <v>310</v>
      </c>
      <c r="B129" s="14" t="str">
        <f t="shared" si="12"/>
        <v>4</v>
      </c>
      <c r="C129" s="14" t="str">
        <f t="shared" si="13"/>
        <v>49</v>
      </c>
      <c r="D129" s="14" t="str">
        <f t="shared" si="14"/>
        <v>490</v>
      </c>
      <c r="E129" s="23" t="s">
        <v>311</v>
      </c>
      <c r="F129" s="24">
        <v>14180</v>
      </c>
      <c r="G129" s="24">
        <v>0</v>
      </c>
      <c r="H129" s="24">
        <v>14180</v>
      </c>
      <c r="I129" s="24">
        <v>0</v>
      </c>
      <c r="J129" s="18">
        <f t="shared" si="9"/>
        <v>0</v>
      </c>
      <c r="K129" s="24">
        <v>0</v>
      </c>
      <c r="L129" s="24">
        <v>0</v>
      </c>
      <c r="M129" s="24">
        <v>0</v>
      </c>
      <c r="N129" s="18" t="str">
        <f t="shared" si="10"/>
        <v xml:space="preserve"> </v>
      </c>
      <c r="O129" s="24">
        <v>0</v>
      </c>
      <c r="P129" s="19">
        <f t="shared" si="11"/>
        <v>-14180</v>
      </c>
    </row>
    <row r="130" spans="1:16" x14ac:dyDescent="0.3">
      <c r="A130" s="22" t="s">
        <v>312</v>
      </c>
      <c r="B130" s="14" t="str">
        <f t="shared" si="12"/>
        <v>4</v>
      </c>
      <c r="C130" s="14" t="str">
        <f t="shared" si="13"/>
        <v>49</v>
      </c>
      <c r="D130" s="14" t="str">
        <f t="shared" si="14"/>
        <v>490</v>
      </c>
      <c r="E130" s="23" t="s">
        <v>313</v>
      </c>
      <c r="F130" s="24">
        <v>104425</v>
      </c>
      <c r="G130" s="24">
        <v>0</v>
      </c>
      <c r="H130" s="24">
        <v>104425</v>
      </c>
      <c r="I130" s="24">
        <v>0</v>
      </c>
      <c r="J130" s="18">
        <f t="shared" si="9"/>
        <v>0</v>
      </c>
      <c r="K130" s="24">
        <v>0</v>
      </c>
      <c r="L130" s="24">
        <v>0</v>
      </c>
      <c r="M130" s="24">
        <v>0</v>
      </c>
      <c r="N130" s="18" t="str">
        <f t="shared" si="10"/>
        <v xml:space="preserve"> </v>
      </c>
      <c r="O130" s="24">
        <v>0</v>
      </c>
      <c r="P130" s="19">
        <f t="shared" si="11"/>
        <v>-104425</v>
      </c>
    </row>
    <row r="131" spans="1:16" x14ac:dyDescent="0.3">
      <c r="A131" s="22" t="s">
        <v>222</v>
      </c>
      <c r="B131" s="14" t="str">
        <f t="shared" si="12"/>
        <v>4</v>
      </c>
      <c r="C131" s="14" t="str">
        <f t="shared" si="13"/>
        <v>49</v>
      </c>
      <c r="D131" s="14" t="str">
        <f t="shared" si="14"/>
        <v>497</v>
      </c>
      <c r="E131" s="23" t="s">
        <v>223</v>
      </c>
      <c r="F131" s="24">
        <v>98932</v>
      </c>
      <c r="G131" s="24">
        <v>0</v>
      </c>
      <c r="H131" s="24">
        <v>98932</v>
      </c>
      <c r="I131" s="24">
        <v>0</v>
      </c>
      <c r="J131" s="18">
        <f t="shared" si="9"/>
        <v>0</v>
      </c>
      <c r="K131" s="24">
        <v>0</v>
      </c>
      <c r="L131" s="24">
        <v>0</v>
      </c>
      <c r="M131" s="24">
        <v>0</v>
      </c>
      <c r="N131" s="18" t="str">
        <f t="shared" si="10"/>
        <v xml:space="preserve"> </v>
      </c>
      <c r="O131" s="24">
        <v>0</v>
      </c>
      <c r="P131" s="19">
        <f t="shared" si="11"/>
        <v>-98932</v>
      </c>
    </row>
    <row r="132" spans="1:16" x14ac:dyDescent="0.3">
      <c r="A132" s="22" t="s">
        <v>231</v>
      </c>
      <c r="B132" s="14" t="str">
        <f t="shared" si="12"/>
        <v>4</v>
      </c>
      <c r="C132" s="14" t="str">
        <f t="shared" si="13"/>
        <v>49</v>
      </c>
      <c r="D132" s="14" t="str">
        <f t="shared" si="14"/>
        <v>497</v>
      </c>
      <c r="E132" s="23" t="s">
        <v>314</v>
      </c>
      <c r="F132" s="24">
        <v>17790</v>
      </c>
      <c r="G132" s="24">
        <v>0</v>
      </c>
      <c r="H132" s="24">
        <v>17790</v>
      </c>
      <c r="I132" s="24">
        <v>4100.26</v>
      </c>
      <c r="J132" s="18">
        <f t="shared" si="9"/>
        <v>0.23048116919617764</v>
      </c>
      <c r="K132" s="24">
        <v>4100.26</v>
      </c>
      <c r="L132" s="24">
        <v>0</v>
      </c>
      <c r="M132" s="24">
        <v>4100.26</v>
      </c>
      <c r="N132" s="18">
        <f t="shared" si="10"/>
        <v>1</v>
      </c>
      <c r="O132" s="24">
        <v>0</v>
      </c>
      <c r="P132" s="19">
        <f t="shared" si="11"/>
        <v>-13689.74</v>
      </c>
    </row>
    <row r="133" spans="1:16" x14ac:dyDescent="0.3">
      <c r="A133" s="22" t="s">
        <v>204</v>
      </c>
      <c r="B133" s="14" t="str">
        <f t="shared" si="12"/>
        <v>4</v>
      </c>
      <c r="C133" s="14" t="str">
        <f t="shared" si="13"/>
        <v>49</v>
      </c>
      <c r="D133" s="14" t="str">
        <f t="shared" si="14"/>
        <v>497</v>
      </c>
      <c r="E133" s="23" t="s">
        <v>205</v>
      </c>
      <c r="F133" s="24">
        <v>241610</v>
      </c>
      <c r="G133" s="24">
        <v>0</v>
      </c>
      <c r="H133" s="24">
        <v>241610</v>
      </c>
      <c r="I133" s="24">
        <v>0</v>
      </c>
      <c r="J133" s="18">
        <f t="shared" si="9"/>
        <v>0</v>
      </c>
      <c r="K133" s="24">
        <v>0</v>
      </c>
      <c r="L133" s="24">
        <v>0</v>
      </c>
      <c r="M133" s="24">
        <v>0</v>
      </c>
      <c r="N133" s="18" t="str">
        <f t="shared" si="10"/>
        <v xml:space="preserve"> </v>
      </c>
      <c r="O133" s="24">
        <v>0</v>
      </c>
      <c r="P133" s="19">
        <f t="shared" si="11"/>
        <v>-241610</v>
      </c>
    </row>
    <row r="134" spans="1:16" x14ac:dyDescent="0.3">
      <c r="A134" s="22" t="s">
        <v>206</v>
      </c>
      <c r="B134" s="14" t="str">
        <f t="shared" si="12"/>
        <v>4</v>
      </c>
      <c r="C134" s="14" t="str">
        <f t="shared" si="13"/>
        <v>49</v>
      </c>
      <c r="D134" s="14" t="str">
        <f t="shared" si="14"/>
        <v>497</v>
      </c>
      <c r="E134" s="23" t="s">
        <v>248</v>
      </c>
      <c r="F134" s="24">
        <v>1000</v>
      </c>
      <c r="G134" s="24">
        <v>0</v>
      </c>
      <c r="H134" s="24">
        <v>1000</v>
      </c>
      <c r="I134" s="24">
        <v>322.14</v>
      </c>
      <c r="J134" s="18">
        <f t="shared" si="9"/>
        <v>0.32213999999999998</v>
      </c>
      <c r="K134" s="24">
        <v>322.14</v>
      </c>
      <c r="L134" s="24">
        <v>0</v>
      </c>
      <c r="M134" s="24">
        <v>322.14</v>
      </c>
      <c r="N134" s="18">
        <f t="shared" si="10"/>
        <v>1</v>
      </c>
      <c r="O134" s="24">
        <v>0</v>
      </c>
      <c r="P134" s="19">
        <f t="shared" si="11"/>
        <v>-677.86</v>
      </c>
    </row>
    <row r="135" spans="1:16" x14ac:dyDescent="0.3">
      <c r="A135" s="22" t="s">
        <v>166</v>
      </c>
      <c r="B135" s="14" t="str">
        <f t="shared" si="12"/>
        <v>5</v>
      </c>
      <c r="C135" s="14" t="str">
        <f t="shared" si="13"/>
        <v>52</v>
      </c>
      <c r="D135" s="14" t="str">
        <f t="shared" si="14"/>
        <v>520</v>
      </c>
      <c r="E135" s="23" t="s">
        <v>167</v>
      </c>
      <c r="F135" s="24">
        <v>8000</v>
      </c>
      <c r="G135" s="24">
        <v>0</v>
      </c>
      <c r="H135" s="24">
        <v>8000</v>
      </c>
      <c r="I135" s="24">
        <v>106.25</v>
      </c>
      <c r="J135" s="18">
        <f t="shared" ref="J135" si="15">IF(H135=0," ",I135/H135)</f>
        <v>1.328125E-2</v>
      </c>
      <c r="K135" s="24">
        <v>106.25</v>
      </c>
      <c r="L135" s="24">
        <v>0</v>
      </c>
      <c r="M135" s="24">
        <v>106.25</v>
      </c>
      <c r="N135" s="18">
        <f t="shared" ref="N135:N143" si="16">IF(I135=0," ",M135/I135)</f>
        <v>1</v>
      </c>
      <c r="O135" s="24">
        <v>0</v>
      </c>
      <c r="P135" s="19">
        <f t="shared" ref="P135:P143" si="17">I135-H135</f>
        <v>-7893.75</v>
      </c>
    </row>
    <row r="136" spans="1:16" x14ac:dyDescent="0.3">
      <c r="A136" s="22" t="s">
        <v>168</v>
      </c>
      <c r="B136" s="14" t="str">
        <f t="shared" ref="B136:B143" si="18">LEFT(A136,1)</f>
        <v>5</v>
      </c>
      <c r="C136" s="14" t="str">
        <f t="shared" ref="C136:C143" si="19">LEFT(A136,2)</f>
        <v>53</v>
      </c>
      <c r="D136" s="14" t="str">
        <f t="shared" ref="D136:D143" si="20">LEFT(A136,3)</f>
        <v>534</v>
      </c>
      <c r="E136" s="23" t="s">
        <v>169</v>
      </c>
      <c r="F136" s="24">
        <v>300000</v>
      </c>
      <c r="G136" s="24">
        <v>0</v>
      </c>
      <c r="H136" s="24">
        <v>300000</v>
      </c>
      <c r="I136" s="24">
        <v>0</v>
      </c>
      <c r="J136" s="18">
        <f t="shared" si="9"/>
        <v>0</v>
      </c>
      <c r="K136" s="24">
        <v>0</v>
      </c>
      <c r="L136" s="24">
        <v>0</v>
      </c>
      <c r="M136" s="24">
        <v>0</v>
      </c>
      <c r="N136" s="18" t="str">
        <f t="shared" si="16"/>
        <v xml:space="preserve"> </v>
      </c>
      <c r="O136" s="24">
        <v>0</v>
      </c>
      <c r="P136" s="19">
        <f t="shared" si="17"/>
        <v>-300000</v>
      </c>
    </row>
    <row r="137" spans="1:16" x14ac:dyDescent="0.3">
      <c r="A137" s="22" t="s">
        <v>217</v>
      </c>
      <c r="B137" s="14" t="str">
        <f t="shared" si="18"/>
        <v>5</v>
      </c>
      <c r="C137" s="14" t="str">
        <f t="shared" si="19"/>
        <v>53</v>
      </c>
      <c r="D137" s="14" t="str">
        <f t="shared" si="20"/>
        <v>537</v>
      </c>
      <c r="E137" s="23" t="s">
        <v>249</v>
      </c>
      <c r="F137" s="24">
        <v>5000</v>
      </c>
      <c r="G137" s="24">
        <v>0</v>
      </c>
      <c r="H137" s="24">
        <v>5000</v>
      </c>
      <c r="I137" s="24">
        <v>4450</v>
      </c>
      <c r="J137" s="18">
        <f t="shared" si="9"/>
        <v>0.89</v>
      </c>
      <c r="K137" s="24">
        <v>4450</v>
      </c>
      <c r="L137" s="24">
        <v>0</v>
      </c>
      <c r="M137" s="24">
        <v>4450</v>
      </c>
      <c r="N137" s="18">
        <f t="shared" si="16"/>
        <v>1</v>
      </c>
      <c r="O137" s="24">
        <v>0</v>
      </c>
      <c r="P137" s="19">
        <f t="shared" si="17"/>
        <v>-550</v>
      </c>
    </row>
    <row r="138" spans="1:16" x14ac:dyDescent="0.3">
      <c r="A138" s="22" t="s">
        <v>170</v>
      </c>
      <c r="B138" s="14" t="str">
        <f t="shared" si="18"/>
        <v>5</v>
      </c>
      <c r="C138" s="14" t="str">
        <f t="shared" si="19"/>
        <v>54</v>
      </c>
      <c r="D138" s="14" t="str">
        <f t="shared" si="20"/>
        <v>541</v>
      </c>
      <c r="E138" s="23" t="s">
        <v>315</v>
      </c>
      <c r="F138" s="24">
        <v>40000</v>
      </c>
      <c r="G138" s="24">
        <v>0</v>
      </c>
      <c r="H138" s="24">
        <v>40000</v>
      </c>
      <c r="I138" s="24">
        <v>24210.2</v>
      </c>
      <c r="J138" s="18">
        <f t="shared" ref="J138:J143" si="21">IF(H138=0," ",I138/H138)</f>
        <v>0.60525499999999999</v>
      </c>
      <c r="K138" s="24">
        <v>16558.91</v>
      </c>
      <c r="L138" s="24">
        <v>0</v>
      </c>
      <c r="M138" s="24">
        <v>16558.91</v>
      </c>
      <c r="N138" s="18">
        <f t="shared" si="16"/>
        <v>0.68396419690874088</v>
      </c>
      <c r="O138" s="24">
        <v>7651.29</v>
      </c>
      <c r="P138" s="19">
        <f t="shared" si="17"/>
        <v>-15789.8</v>
      </c>
    </row>
    <row r="139" spans="1:16" x14ac:dyDescent="0.3">
      <c r="A139" s="22" t="s">
        <v>171</v>
      </c>
      <c r="B139" s="14" t="str">
        <f t="shared" si="18"/>
        <v>5</v>
      </c>
      <c r="C139" s="14" t="str">
        <f t="shared" si="19"/>
        <v>54</v>
      </c>
      <c r="D139" s="14" t="str">
        <f t="shared" si="20"/>
        <v>541</v>
      </c>
      <c r="E139" s="23" t="s">
        <v>316</v>
      </c>
      <c r="F139" s="24">
        <v>35000</v>
      </c>
      <c r="G139" s="24">
        <v>0</v>
      </c>
      <c r="H139" s="24">
        <v>35000</v>
      </c>
      <c r="I139" s="24">
        <v>4420</v>
      </c>
      <c r="J139" s="18">
        <f t="shared" si="21"/>
        <v>0.12628571428571428</v>
      </c>
      <c r="K139" s="24">
        <v>4420</v>
      </c>
      <c r="L139" s="24">
        <v>0</v>
      </c>
      <c r="M139" s="24">
        <v>4420</v>
      </c>
      <c r="N139" s="18">
        <f t="shared" si="16"/>
        <v>1</v>
      </c>
      <c r="O139" s="24">
        <v>0</v>
      </c>
      <c r="P139" s="19">
        <f t="shared" si="17"/>
        <v>-30580</v>
      </c>
    </row>
    <row r="140" spans="1:16" x14ac:dyDescent="0.3">
      <c r="A140" s="22" t="s">
        <v>172</v>
      </c>
      <c r="B140" s="14" t="str">
        <f t="shared" si="18"/>
        <v>5</v>
      </c>
      <c r="C140" s="14" t="str">
        <f t="shared" si="19"/>
        <v>55</v>
      </c>
      <c r="D140" s="14" t="str">
        <f t="shared" si="20"/>
        <v>550</v>
      </c>
      <c r="E140" s="23" t="s">
        <v>173</v>
      </c>
      <c r="F140" s="24">
        <v>1500000</v>
      </c>
      <c r="G140" s="24">
        <v>0</v>
      </c>
      <c r="H140" s="24">
        <v>1500000</v>
      </c>
      <c r="I140" s="24">
        <v>1049932.31</v>
      </c>
      <c r="J140" s="18">
        <f t="shared" si="21"/>
        <v>0.69995487333333339</v>
      </c>
      <c r="K140" s="24">
        <v>727904.05</v>
      </c>
      <c r="L140" s="24">
        <v>0</v>
      </c>
      <c r="M140" s="24">
        <v>727904.05</v>
      </c>
      <c r="N140" s="18">
        <f t="shared" si="16"/>
        <v>0.6932866462600813</v>
      </c>
      <c r="O140" s="24">
        <v>322028.26</v>
      </c>
      <c r="P140" s="19">
        <f t="shared" si="17"/>
        <v>-450067.68999999994</v>
      </c>
    </row>
    <row r="141" spans="1:16" x14ac:dyDescent="0.3">
      <c r="A141" s="22" t="s">
        <v>174</v>
      </c>
      <c r="B141" s="14" t="str">
        <f t="shared" si="18"/>
        <v>5</v>
      </c>
      <c r="C141" s="14" t="str">
        <f t="shared" si="19"/>
        <v>55</v>
      </c>
      <c r="D141" s="14" t="str">
        <f t="shared" si="20"/>
        <v>554</v>
      </c>
      <c r="E141" s="23" t="s">
        <v>175</v>
      </c>
      <c r="F141" s="24">
        <v>60000</v>
      </c>
      <c r="G141" s="24">
        <v>0</v>
      </c>
      <c r="H141" s="24">
        <v>60000</v>
      </c>
      <c r="I141" s="24">
        <v>0</v>
      </c>
      <c r="J141" s="18">
        <f t="shared" si="21"/>
        <v>0</v>
      </c>
      <c r="K141" s="24">
        <v>0</v>
      </c>
      <c r="L141" s="24">
        <v>0</v>
      </c>
      <c r="M141" s="24">
        <v>0</v>
      </c>
      <c r="N141" s="18" t="str">
        <f t="shared" si="16"/>
        <v xml:space="preserve"> </v>
      </c>
      <c r="O141" s="24">
        <v>0</v>
      </c>
      <c r="P141" s="19">
        <f t="shared" si="17"/>
        <v>-60000</v>
      </c>
    </row>
    <row r="142" spans="1:16" x14ac:dyDescent="0.3">
      <c r="A142" s="22" t="s">
        <v>224</v>
      </c>
      <c r="B142" s="14" t="str">
        <f t="shared" si="18"/>
        <v>5</v>
      </c>
      <c r="C142" s="14" t="str">
        <f t="shared" si="19"/>
        <v>59</v>
      </c>
      <c r="D142" s="14" t="str">
        <f t="shared" si="20"/>
        <v>599</v>
      </c>
      <c r="E142" s="23" t="s">
        <v>225</v>
      </c>
      <c r="F142" s="24">
        <v>5000</v>
      </c>
      <c r="G142" s="24">
        <v>0</v>
      </c>
      <c r="H142" s="24">
        <v>5000</v>
      </c>
      <c r="I142" s="24">
        <v>0</v>
      </c>
      <c r="J142" s="18">
        <f t="shared" si="21"/>
        <v>0</v>
      </c>
      <c r="K142" s="24">
        <v>0</v>
      </c>
      <c r="L142" s="24">
        <v>0</v>
      </c>
      <c r="M142" s="24">
        <v>0</v>
      </c>
      <c r="N142" s="18" t="str">
        <f t="shared" si="16"/>
        <v xml:space="preserve"> </v>
      </c>
      <c r="O142" s="24">
        <v>0</v>
      </c>
      <c r="P142" s="19">
        <f t="shared" si="17"/>
        <v>-5000</v>
      </c>
    </row>
    <row r="143" spans="1:16" x14ac:dyDescent="0.3">
      <c r="A143" s="22" t="s">
        <v>176</v>
      </c>
      <c r="B143" s="14" t="str">
        <f t="shared" si="18"/>
        <v>5</v>
      </c>
      <c r="C143" s="14" t="str">
        <f t="shared" si="19"/>
        <v>59</v>
      </c>
      <c r="D143" s="14" t="str">
        <f t="shared" si="20"/>
        <v>599</v>
      </c>
      <c r="E143" s="23" t="s">
        <v>177</v>
      </c>
      <c r="F143" s="24">
        <v>350000</v>
      </c>
      <c r="G143" s="24">
        <v>0</v>
      </c>
      <c r="H143" s="24">
        <v>350000</v>
      </c>
      <c r="I143" s="24">
        <v>168068.89</v>
      </c>
      <c r="J143" s="18">
        <f t="shared" si="21"/>
        <v>0.48019682857142859</v>
      </c>
      <c r="K143" s="24">
        <v>81729.820000000007</v>
      </c>
      <c r="L143" s="24">
        <v>22.01</v>
      </c>
      <c r="M143" s="24">
        <v>81707.81</v>
      </c>
      <c r="N143" s="18">
        <f t="shared" si="16"/>
        <v>0.48615665873678343</v>
      </c>
      <c r="O143" s="24">
        <v>86361.08</v>
      </c>
      <c r="P143" s="19">
        <f t="shared" si="17"/>
        <v>-181931.11</v>
      </c>
    </row>
    <row r="144" spans="1:16" x14ac:dyDescent="0.3">
      <c r="A144" s="1"/>
      <c r="B144" s="14"/>
      <c r="C144" s="14"/>
      <c r="D144" s="14"/>
      <c r="E144" s="4" t="s">
        <v>199</v>
      </c>
      <c r="F144" s="20">
        <f>SUM(F6:F143)</f>
        <v>259609230</v>
      </c>
      <c r="G144" s="20">
        <f>SUM(G6:G143)</f>
        <v>1015639</v>
      </c>
      <c r="H144" s="20">
        <f>SUM(H6:H143)</f>
        <v>260624869</v>
      </c>
      <c r="I144" s="20">
        <f>SUM(I6:I143)</f>
        <v>167346732.45999998</v>
      </c>
      <c r="J144" s="21">
        <f>I144/H144</f>
        <v>0.64209809716969102</v>
      </c>
      <c r="K144" s="20">
        <f>SUM(K6:K143)</f>
        <v>88840149.950000003</v>
      </c>
      <c r="L144" s="20">
        <f>SUM(L6:L143)</f>
        <v>2461031.9600000004</v>
      </c>
      <c r="M144" s="20">
        <f>SUM(M6:M143)</f>
        <v>86379117.99000001</v>
      </c>
      <c r="N144" s="21">
        <f>M144/I144</f>
        <v>0.51616853654819206</v>
      </c>
      <c r="O144" s="20">
        <f>SUM(O6:O143)</f>
        <v>80967614.469999939</v>
      </c>
      <c r="P144" s="20">
        <f>SUM(P6:P143)</f>
        <v>-93278136.539999962</v>
      </c>
    </row>
    <row r="145" spans="1:16" x14ac:dyDescent="0.3">
      <c r="A145" s="1"/>
      <c r="B145" s="14"/>
      <c r="C145" s="14"/>
      <c r="D145" s="14"/>
      <c r="E145" s="2"/>
      <c r="F145" s="3"/>
      <c r="G145" s="3"/>
      <c r="H145" s="3"/>
      <c r="I145" s="3"/>
      <c r="J145" s="18"/>
      <c r="K145" s="3"/>
      <c r="L145" s="3"/>
      <c r="M145" s="3"/>
      <c r="N145" s="18"/>
      <c r="O145" s="3"/>
      <c r="P145" s="19"/>
    </row>
    <row r="146" spans="1:16" x14ac:dyDescent="0.3">
      <c r="A146" s="22" t="s">
        <v>178</v>
      </c>
      <c r="B146" s="14" t="str">
        <f t="shared" ref="B146:B156" si="22">LEFT(A146,1)</f>
        <v>6</v>
      </c>
      <c r="C146" s="14" t="str">
        <f t="shared" ref="C146:C156" si="23">LEFT(A146,2)</f>
        <v>60</v>
      </c>
      <c r="D146" s="14" t="str">
        <f t="shared" ref="D146:D156" si="24">LEFT(A146,3)</f>
        <v>603</v>
      </c>
      <c r="E146" s="23" t="s">
        <v>179</v>
      </c>
      <c r="F146" s="24">
        <v>4448000</v>
      </c>
      <c r="G146" s="24">
        <v>0</v>
      </c>
      <c r="H146" s="24">
        <v>4448000</v>
      </c>
      <c r="I146" s="24">
        <v>0</v>
      </c>
      <c r="J146" s="18">
        <f t="shared" ref="J146:J153" si="25">IF(H146=0," ",I146/H146)</f>
        <v>0</v>
      </c>
      <c r="K146" s="24">
        <v>0</v>
      </c>
      <c r="L146" s="24">
        <v>0</v>
      </c>
      <c r="M146" s="24">
        <v>0</v>
      </c>
      <c r="N146" s="18" t="str">
        <f t="shared" ref="N146:N165" si="26">IF(I146=0," ",M146/I146)</f>
        <v xml:space="preserve"> </v>
      </c>
      <c r="O146" s="24">
        <v>0</v>
      </c>
      <c r="P146" s="19">
        <f t="shared" ref="P146:P165" si="27">I146-H146</f>
        <v>-4448000</v>
      </c>
    </row>
    <row r="147" spans="1:16" x14ac:dyDescent="0.3">
      <c r="A147" s="22" t="s">
        <v>232</v>
      </c>
      <c r="B147" s="14" t="str">
        <f t="shared" ref="B147:B153" si="28">LEFT(A147,1)</f>
        <v>6</v>
      </c>
      <c r="C147" s="14" t="str">
        <f t="shared" ref="C147:C153" si="29">LEFT(A147,2)</f>
        <v>60</v>
      </c>
      <c r="D147" s="14" t="str">
        <f t="shared" ref="D147:D153" si="30">LEFT(A147,3)</f>
        <v>609</v>
      </c>
      <c r="E147" s="23" t="s">
        <v>233</v>
      </c>
      <c r="F147" s="24">
        <v>1025250</v>
      </c>
      <c r="G147" s="24">
        <v>0</v>
      </c>
      <c r="H147" s="24">
        <v>1025250</v>
      </c>
      <c r="I147" s="24">
        <v>0</v>
      </c>
      <c r="J147" s="18">
        <f t="shared" si="25"/>
        <v>0</v>
      </c>
      <c r="K147" s="24">
        <v>0</v>
      </c>
      <c r="L147" s="24">
        <v>0</v>
      </c>
      <c r="M147" s="24">
        <v>0</v>
      </c>
      <c r="N147" s="18" t="str">
        <f t="shared" si="26"/>
        <v xml:space="preserve"> </v>
      </c>
      <c r="O147" s="24">
        <v>0</v>
      </c>
      <c r="P147" s="19">
        <f t="shared" si="27"/>
        <v>-1025250</v>
      </c>
    </row>
    <row r="148" spans="1:16" x14ac:dyDescent="0.3">
      <c r="A148" s="22" t="s">
        <v>331</v>
      </c>
      <c r="B148" s="14" t="str">
        <f t="shared" si="28"/>
        <v>6</v>
      </c>
      <c r="C148" s="14" t="str">
        <f t="shared" si="29"/>
        <v>68</v>
      </c>
      <c r="D148" s="14" t="str">
        <f t="shared" si="30"/>
        <v>680</v>
      </c>
      <c r="E148" s="23" t="s">
        <v>332</v>
      </c>
      <c r="F148" s="24">
        <v>0</v>
      </c>
      <c r="G148" s="24">
        <v>0</v>
      </c>
      <c r="H148" s="24">
        <v>0</v>
      </c>
      <c r="I148" s="24">
        <v>9755.5300000000007</v>
      </c>
      <c r="J148" s="18" t="str">
        <f t="shared" si="25"/>
        <v xml:space="preserve"> </v>
      </c>
      <c r="K148" s="24">
        <v>9755.5300000000007</v>
      </c>
      <c r="L148" s="24">
        <v>0</v>
      </c>
      <c r="M148" s="24">
        <v>9755.5300000000007</v>
      </c>
      <c r="N148" s="18">
        <f t="shared" si="26"/>
        <v>1</v>
      </c>
      <c r="O148" s="24">
        <v>0</v>
      </c>
      <c r="P148" s="19">
        <f t="shared" si="27"/>
        <v>9755.5300000000007</v>
      </c>
    </row>
    <row r="149" spans="1:16" x14ac:dyDescent="0.3">
      <c r="A149" s="22" t="s">
        <v>234</v>
      </c>
      <c r="B149" s="14" t="str">
        <f t="shared" si="28"/>
        <v>7</v>
      </c>
      <c r="C149" s="14" t="str">
        <f t="shared" si="29"/>
        <v>75</v>
      </c>
      <c r="D149" s="14" t="str">
        <f t="shared" si="30"/>
        <v>750</v>
      </c>
      <c r="E149" s="23" t="s">
        <v>317</v>
      </c>
      <c r="F149" s="24">
        <v>1522175</v>
      </c>
      <c r="G149" s="24">
        <v>0</v>
      </c>
      <c r="H149" s="24">
        <v>1522175</v>
      </c>
      <c r="I149" s="24">
        <v>0</v>
      </c>
      <c r="J149" s="18">
        <f t="shared" si="25"/>
        <v>0</v>
      </c>
      <c r="K149" s="24">
        <v>0</v>
      </c>
      <c r="L149" s="24">
        <v>0</v>
      </c>
      <c r="M149" s="24">
        <v>0</v>
      </c>
      <c r="N149" s="18" t="str">
        <f t="shared" si="26"/>
        <v xml:space="preserve"> </v>
      </c>
      <c r="O149" s="24">
        <v>0</v>
      </c>
      <c r="P149" s="19">
        <f t="shared" si="27"/>
        <v>-1522175</v>
      </c>
    </row>
    <row r="150" spans="1:16" x14ac:dyDescent="0.3">
      <c r="A150" s="22" t="s">
        <v>327</v>
      </c>
      <c r="B150" s="14" t="str">
        <f t="shared" si="28"/>
        <v>7</v>
      </c>
      <c r="C150" s="14" t="str">
        <f t="shared" si="29"/>
        <v>75</v>
      </c>
      <c r="D150" s="14" t="str">
        <f t="shared" si="30"/>
        <v>750</v>
      </c>
      <c r="E150" s="23" t="s">
        <v>328</v>
      </c>
      <c r="F150" s="24">
        <v>0</v>
      </c>
      <c r="G150" s="24">
        <v>357810</v>
      </c>
      <c r="H150" s="24">
        <v>357810</v>
      </c>
      <c r="I150" s="24">
        <v>357810</v>
      </c>
      <c r="J150" s="18">
        <f t="shared" si="25"/>
        <v>1</v>
      </c>
      <c r="K150" s="24">
        <v>357810</v>
      </c>
      <c r="L150" s="24">
        <v>0</v>
      </c>
      <c r="M150" s="24">
        <v>357810</v>
      </c>
      <c r="N150" s="18">
        <f t="shared" si="26"/>
        <v>1</v>
      </c>
      <c r="O150" s="24">
        <v>0</v>
      </c>
      <c r="P150" s="19">
        <f t="shared" si="27"/>
        <v>0</v>
      </c>
    </row>
    <row r="151" spans="1:16" x14ac:dyDescent="0.3">
      <c r="A151" s="22" t="s">
        <v>180</v>
      </c>
      <c r="B151" s="14" t="str">
        <f t="shared" si="28"/>
        <v>7</v>
      </c>
      <c r="C151" s="14" t="str">
        <f t="shared" si="29"/>
        <v>79</v>
      </c>
      <c r="D151" s="14" t="str">
        <f t="shared" si="30"/>
        <v>797</v>
      </c>
      <c r="E151" s="23" t="s">
        <v>181</v>
      </c>
      <c r="F151" s="24">
        <v>153105</v>
      </c>
      <c r="G151" s="24">
        <v>0</v>
      </c>
      <c r="H151" s="24">
        <v>153105</v>
      </c>
      <c r="I151" s="24">
        <v>0</v>
      </c>
      <c r="J151" s="18">
        <f t="shared" si="25"/>
        <v>0</v>
      </c>
      <c r="K151" s="24">
        <v>0</v>
      </c>
      <c r="L151" s="24">
        <v>0</v>
      </c>
      <c r="M151" s="24">
        <v>0</v>
      </c>
      <c r="N151" s="18" t="str">
        <f t="shared" si="26"/>
        <v xml:space="preserve"> </v>
      </c>
      <c r="O151" s="24">
        <v>0</v>
      </c>
      <c r="P151" s="19">
        <f t="shared" si="27"/>
        <v>-153105</v>
      </c>
    </row>
    <row r="152" spans="1:16" x14ac:dyDescent="0.3">
      <c r="A152" s="22" t="s">
        <v>218</v>
      </c>
      <c r="B152" s="14" t="str">
        <f t="shared" si="28"/>
        <v>7</v>
      </c>
      <c r="C152" s="14" t="str">
        <f t="shared" si="29"/>
        <v>79</v>
      </c>
      <c r="D152" s="14" t="str">
        <f t="shared" si="30"/>
        <v>797</v>
      </c>
      <c r="E152" s="23" t="s">
        <v>223</v>
      </c>
      <c r="F152" s="24">
        <v>1989490</v>
      </c>
      <c r="G152" s="24">
        <v>0</v>
      </c>
      <c r="H152" s="24">
        <v>1989490</v>
      </c>
      <c r="I152" s="24">
        <v>0</v>
      </c>
      <c r="J152" s="18">
        <f t="shared" si="25"/>
        <v>0</v>
      </c>
      <c r="K152" s="24">
        <v>0</v>
      </c>
      <c r="L152" s="24">
        <v>0</v>
      </c>
      <c r="M152" s="24">
        <v>0</v>
      </c>
      <c r="N152" s="18" t="str">
        <f t="shared" si="26"/>
        <v xml:space="preserve"> </v>
      </c>
      <c r="O152" s="24">
        <v>0</v>
      </c>
      <c r="P152" s="19">
        <f t="shared" si="27"/>
        <v>-1989490</v>
      </c>
    </row>
    <row r="153" spans="1:16" x14ac:dyDescent="0.3">
      <c r="A153" s="22" t="s">
        <v>318</v>
      </c>
      <c r="B153" s="14" t="str">
        <f t="shared" si="28"/>
        <v>7</v>
      </c>
      <c r="C153" s="14" t="str">
        <f t="shared" si="29"/>
        <v>79</v>
      </c>
      <c r="D153" s="14" t="str">
        <f t="shared" si="30"/>
        <v>797</v>
      </c>
      <c r="E153" s="23" t="s">
        <v>311</v>
      </c>
      <c r="F153" s="24">
        <v>24250</v>
      </c>
      <c r="G153" s="24">
        <v>0</v>
      </c>
      <c r="H153" s="24">
        <v>24250</v>
      </c>
      <c r="I153" s="24">
        <v>0</v>
      </c>
      <c r="J153" s="18">
        <f t="shared" si="25"/>
        <v>0</v>
      </c>
      <c r="K153" s="24">
        <v>0</v>
      </c>
      <c r="L153" s="24">
        <v>0</v>
      </c>
      <c r="M153" s="24">
        <v>0</v>
      </c>
      <c r="N153" s="18" t="str">
        <f t="shared" si="26"/>
        <v xml:space="preserve"> </v>
      </c>
      <c r="O153" s="24">
        <v>0</v>
      </c>
      <c r="P153" s="19">
        <f t="shared" si="27"/>
        <v>-24250</v>
      </c>
    </row>
    <row r="154" spans="1:16" s="17" customFormat="1" x14ac:dyDescent="0.3">
      <c r="A154" s="4"/>
      <c r="B154" s="4"/>
      <c r="C154" s="4"/>
      <c r="D154" s="4"/>
      <c r="E154" s="4" t="s">
        <v>200</v>
      </c>
      <c r="F154" s="20">
        <f>SUBTOTAL(9,F146:F153)</f>
        <v>9162270</v>
      </c>
      <c r="G154" s="20">
        <f>SUBTOTAL(9,G146:G153)</f>
        <v>357810</v>
      </c>
      <c r="H154" s="20">
        <f>SUBTOTAL(9,H146:H153)</f>
        <v>9520080</v>
      </c>
      <c r="I154" s="20">
        <f>SUBTOTAL(9,I146:I153)</f>
        <v>367565.53</v>
      </c>
      <c r="J154" s="21">
        <f t="shared" ref="J154" si="31">I154/H154</f>
        <v>3.8609500130251009E-2</v>
      </c>
      <c r="K154" s="20">
        <f>SUBTOTAL(9,K146:K153)</f>
        <v>367565.53</v>
      </c>
      <c r="L154" s="20">
        <f>SUBTOTAL(9,L146:L153)</f>
        <v>0</v>
      </c>
      <c r="M154" s="20">
        <f>SUBTOTAL(9,M146:M153)</f>
        <v>367565.53</v>
      </c>
      <c r="N154" s="21">
        <f t="shared" si="26"/>
        <v>1</v>
      </c>
      <c r="O154" s="20">
        <f>SUBTOTAL(9,O146:O153)</f>
        <v>0</v>
      </c>
      <c r="P154" s="20">
        <f>SUBTOTAL(9,P146:P153)</f>
        <v>-9152514.4699999988</v>
      </c>
    </row>
    <row r="155" spans="1:16" x14ac:dyDescent="0.3">
      <c r="A155" s="1"/>
      <c r="B155" s="14"/>
      <c r="C155" s="14"/>
      <c r="D155" s="14"/>
      <c r="E155" s="2"/>
      <c r="F155" s="3"/>
      <c r="G155" s="3"/>
      <c r="H155" s="3"/>
      <c r="I155" s="3"/>
      <c r="J155" s="18"/>
      <c r="K155" s="3"/>
      <c r="L155" s="3"/>
      <c r="M155" s="3"/>
      <c r="N155" s="18"/>
      <c r="O155" s="3"/>
      <c r="P155" s="19"/>
    </row>
    <row r="156" spans="1:16" x14ac:dyDescent="0.3">
      <c r="A156" s="22" t="s">
        <v>182</v>
      </c>
      <c r="B156" s="14" t="str">
        <f t="shared" si="22"/>
        <v>8</v>
      </c>
      <c r="C156" s="14" t="str">
        <f t="shared" si="23"/>
        <v>82</v>
      </c>
      <c r="D156" s="14" t="str">
        <f t="shared" si="24"/>
        <v>820</v>
      </c>
      <c r="E156" s="23" t="s">
        <v>183</v>
      </c>
      <c r="F156" s="24">
        <v>200000</v>
      </c>
      <c r="G156" s="24">
        <v>0</v>
      </c>
      <c r="H156" s="24">
        <v>200000</v>
      </c>
      <c r="I156" s="24">
        <v>0</v>
      </c>
      <c r="J156" s="18">
        <f t="shared" ref="J156:J165" si="32">IF(H156=0," ",I156/H156)</f>
        <v>0</v>
      </c>
      <c r="K156" s="24">
        <v>0</v>
      </c>
      <c r="L156" s="24">
        <v>0</v>
      </c>
      <c r="M156" s="24">
        <v>0</v>
      </c>
      <c r="N156" s="18" t="str">
        <f t="shared" si="26"/>
        <v xml:space="preserve"> </v>
      </c>
      <c r="O156" s="24">
        <v>0</v>
      </c>
      <c r="P156" s="19">
        <f t="shared" si="27"/>
        <v>-200000</v>
      </c>
    </row>
    <row r="157" spans="1:16" x14ac:dyDescent="0.3">
      <c r="A157" s="22" t="s">
        <v>184</v>
      </c>
      <c r="B157" s="14" t="str">
        <f t="shared" ref="B157:B159" si="33">LEFT(A157,1)</f>
        <v>8</v>
      </c>
      <c r="C157" s="14" t="str">
        <f t="shared" ref="C157:C159" si="34">LEFT(A157,2)</f>
        <v>83</v>
      </c>
      <c r="D157" s="14" t="str">
        <f t="shared" ref="D157:D159" si="35">LEFT(A157,3)</f>
        <v>830</v>
      </c>
      <c r="E157" s="23" t="s">
        <v>185</v>
      </c>
      <c r="F157" s="24">
        <v>94000</v>
      </c>
      <c r="G157" s="24">
        <v>0</v>
      </c>
      <c r="H157" s="24">
        <v>94000</v>
      </c>
      <c r="I157" s="24">
        <v>947.49</v>
      </c>
      <c r="J157" s="18">
        <f t="shared" si="32"/>
        <v>1.0079680851063829E-2</v>
      </c>
      <c r="K157" s="24">
        <v>90</v>
      </c>
      <c r="L157" s="24">
        <v>0</v>
      </c>
      <c r="M157" s="24">
        <v>90</v>
      </c>
      <c r="N157" s="18">
        <f t="shared" si="26"/>
        <v>9.4987809897729786E-2</v>
      </c>
      <c r="O157" s="24">
        <v>857.49</v>
      </c>
      <c r="P157" s="19">
        <f t="shared" si="27"/>
        <v>-93052.51</v>
      </c>
    </row>
    <row r="158" spans="1:16" x14ac:dyDescent="0.3">
      <c r="A158" s="22" t="s">
        <v>186</v>
      </c>
      <c r="B158" s="14" t="str">
        <f t="shared" si="33"/>
        <v>8</v>
      </c>
      <c r="C158" s="14" t="str">
        <f t="shared" si="34"/>
        <v>83</v>
      </c>
      <c r="D158" s="14" t="str">
        <f t="shared" si="35"/>
        <v>830</v>
      </c>
      <c r="E158" s="23" t="s">
        <v>187</v>
      </c>
      <c r="F158" s="24">
        <v>170000</v>
      </c>
      <c r="G158" s="24">
        <v>0</v>
      </c>
      <c r="H158" s="24">
        <v>170000</v>
      </c>
      <c r="I158" s="24">
        <v>4497.4399999999996</v>
      </c>
      <c r="J158" s="18">
        <f t="shared" si="32"/>
        <v>2.6455529411764704E-2</v>
      </c>
      <c r="K158" s="24">
        <v>4497.4399999999996</v>
      </c>
      <c r="L158" s="24">
        <v>0</v>
      </c>
      <c r="M158" s="24">
        <v>4497.4399999999996</v>
      </c>
      <c r="N158" s="18">
        <f t="shared" si="26"/>
        <v>1</v>
      </c>
      <c r="O158" s="24">
        <v>0</v>
      </c>
      <c r="P158" s="19">
        <f t="shared" si="27"/>
        <v>-165502.56</v>
      </c>
    </row>
    <row r="159" spans="1:16" x14ac:dyDescent="0.3">
      <c r="A159" s="22" t="s">
        <v>188</v>
      </c>
      <c r="B159" s="14" t="str">
        <f t="shared" si="33"/>
        <v>8</v>
      </c>
      <c r="C159" s="14" t="str">
        <f t="shared" si="34"/>
        <v>83</v>
      </c>
      <c r="D159" s="14" t="str">
        <f t="shared" si="35"/>
        <v>830</v>
      </c>
      <c r="E159" s="23" t="s">
        <v>189</v>
      </c>
      <c r="F159" s="24">
        <v>35000</v>
      </c>
      <c r="G159" s="24">
        <v>0</v>
      </c>
      <c r="H159" s="24">
        <v>35000</v>
      </c>
      <c r="I159" s="24">
        <v>571.12</v>
      </c>
      <c r="J159" s="18">
        <f t="shared" si="32"/>
        <v>1.6317714285714286E-2</v>
      </c>
      <c r="K159" s="24">
        <v>571.12</v>
      </c>
      <c r="L159" s="24">
        <v>0</v>
      </c>
      <c r="M159" s="24">
        <v>571.12</v>
      </c>
      <c r="N159" s="18">
        <f t="shared" si="26"/>
        <v>1</v>
      </c>
      <c r="O159" s="24">
        <v>0</v>
      </c>
      <c r="P159" s="19">
        <f t="shared" si="27"/>
        <v>-34428.879999999997</v>
      </c>
    </row>
    <row r="160" spans="1:16" x14ac:dyDescent="0.3">
      <c r="A160" s="22" t="s">
        <v>190</v>
      </c>
      <c r="B160" s="14" t="str">
        <f t="shared" ref="B160:B165" si="36">LEFT(A160,1)</f>
        <v>8</v>
      </c>
      <c r="C160" s="14" t="str">
        <f t="shared" ref="C160:C165" si="37">LEFT(A160,2)</f>
        <v>83</v>
      </c>
      <c r="D160" s="14" t="str">
        <f t="shared" ref="D160:D165" si="38">LEFT(A160,3)</f>
        <v>831</v>
      </c>
      <c r="E160" s="23" t="s">
        <v>191</v>
      </c>
      <c r="F160" s="24">
        <v>720000</v>
      </c>
      <c r="G160" s="24">
        <v>0</v>
      </c>
      <c r="H160" s="24">
        <v>720000</v>
      </c>
      <c r="I160" s="24">
        <v>242376.12</v>
      </c>
      <c r="J160" s="18">
        <f t="shared" si="32"/>
        <v>0.33663349999999997</v>
      </c>
      <c r="K160" s="24">
        <v>0</v>
      </c>
      <c r="L160" s="24">
        <v>0</v>
      </c>
      <c r="M160" s="24">
        <v>0</v>
      </c>
      <c r="N160" s="18">
        <f t="shared" si="26"/>
        <v>0</v>
      </c>
      <c r="O160" s="24">
        <v>242376.12</v>
      </c>
      <c r="P160" s="19">
        <f t="shared" si="27"/>
        <v>-477623.88</v>
      </c>
    </row>
    <row r="161" spans="1:16" x14ac:dyDescent="0.3">
      <c r="A161" s="22" t="s">
        <v>192</v>
      </c>
      <c r="B161" s="14" t="str">
        <f t="shared" si="36"/>
        <v>8</v>
      </c>
      <c r="C161" s="14" t="str">
        <f t="shared" si="37"/>
        <v>83</v>
      </c>
      <c r="D161" s="14" t="str">
        <f t="shared" si="38"/>
        <v>831</v>
      </c>
      <c r="E161" s="23" t="s">
        <v>193</v>
      </c>
      <c r="F161" s="24">
        <v>400000</v>
      </c>
      <c r="G161" s="24">
        <v>0</v>
      </c>
      <c r="H161" s="24">
        <v>400000</v>
      </c>
      <c r="I161" s="24">
        <v>40611.919999999998</v>
      </c>
      <c r="J161" s="18">
        <f t="shared" si="32"/>
        <v>0.10152979999999999</v>
      </c>
      <c r="K161" s="24">
        <v>40611.919999999998</v>
      </c>
      <c r="L161" s="24">
        <v>0</v>
      </c>
      <c r="M161" s="24">
        <v>40611.919999999998</v>
      </c>
      <c r="N161" s="18">
        <f t="shared" si="26"/>
        <v>1</v>
      </c>
      <c r="O161" s="24">
        <v>0</v>
      </c>
      <c r="P161" s="19">
        <f t="shared" si="27"/>
        <v>-359388.08</v>
      </c>
    </row>
    <row r="162" spans="1:16" x14ac:dyDescent="0.3">
      <c r="A162" s="22" t="s">
        <v>319</v>
      </c>
      <c r="B162" s="14" t="str">
        <f t="shared" si="36"/>
        <v>8</v>
      </c>
      <c r="C162" s="14" t="str">
        <f t="shared" si="37"/>
        <v>83</v>
      </c>
      <c r="D162" s="14" t="str">
        <f t="shared" si="38"/>
        <v>831</v>
      </c>
      <c r="E162" s="23" t="s">
        <v>320</v>
      </c>
      <c r="F162" s="24">
        <v>300000</v>
      </c>
      <c r="G162" s="24">
        <v>0</v>
      </c>
      <c r="H162" s="24">
        <v>300000</v>
      </c>
      <c r="I162" s="24">
        <v>0</v>
      </c>
      <c r="J162" s="18">
        <f t="shared" si="32"/>
        <v>0</v>
      </c>
      <c r="K162" s="24">
        <v>0</v>
      </c>
      <c r="L162" s="24">
        <v>0</v>
      </c>
      <c r="M162" s="24">
        <v>0</v>
      </c>
      <c r="N162" s="18" t="str">
        <f t="shared" si="26"/>
        <v xml:space="preserve"> </v>
      </c>
      <c r="O162" s="24">
        <v>0</v>
      </c>
      <c r="P162" s="19">
        <f t="shared" si="27"/>
        <v>-300000</v>
      </c>
    </row>
    <row r="163" spans="1:16" x14ac:dyDescent="0.3">
      <c r="A163" s="22" t="s">
        <v>262</v>
      </c>
      <c r="B163" s="14" t="str">
        <f t="shared" si="36"/>
        <v>8</v>
      </c>
      <c r="C163" s="14" t="str">
        <f t="shared" si="37"/>
        <v>87</v>
      </c>
      <c r="D163" s="14" t="str">
        <f t="shared" si="38"/>
        <v>870</v>
      </c>
      <c r="E163" s="23" t="s">
        <v>263</v>
      </c>
      <c r="F163" s="24">
        <v>0</v>
      </c>
      <c r="G163" s="24">
        <v>46589345.43</v>
      </c>
      <c r="H163" s="24">
        <v>46589345.43</v>
      </c>
      <c r="I163" s="24">
        <v>0</v>
      </c>
      <c r="J163" s="18">
        <f t="shared" si="32"/>
        <v>0</v>
      </c>
      <c r="K163" s="24">
        <v>0</v>
      </c>
      <c r="L163" s="24">
        <v>0</v>
      </c>
      <c r="M163" s="24">
        <v>0</v>
      </c>
      <c r="N163" s="18" t="str">
        <f t="shared" si="26"/>
        <v xml:space="preserve"> </v>
      </c>
      <c r="O163" s="24">
        <v>0</v>
      </c>
      <c r="P163" s="19">
        <f t="shared" si="27"/>
        <v>-46589345.43</v>
      </c>
    </row>
    <row r="164" spans="1:16" x14ac:dyDescent="0.3">
      <c r="A164" s="22" t="s">
        <v>264</v>
      </c>
      <c r="B164" s="14" t="str">
        <f t="shared" si="36"/>
        <v>8</v>
      </c>
      <c r="C164" s="14" t="str">
        <f t="shared" si="37"/>
        <v>87</v>
      </c>
      <c r="D164" s="14" t="str">
        <f t="shared" si="38"/>
        <v>870</v>
      </c>
      <c r="E164" s="23" t="s">
        <v>265</v>
      </c>
      <c r="F164" s="24">
        <v>0</v>
      </c>
      <c r="G164" s="24">
        <v>508962.54</v>
      </c>
      <c r="H164" s="24">
        <v>508962.54</v>
      </c>
      <c r="I164" s="24">
        <v>0</v>
      </c>
      <c r="J164" s="18">
        <f t="shared" si="32"/>
        <v>0</v>
      </c>
      <c r="K164" s="24">
        <v>0</v>
      </c>
      <c r="L164" s="24">
        <v>0</v>
      </c>
      <c r="M164" s="24">
        <v>0</v>
      </c>
      <c r="N164" s="18" t="str">
        <f t="shared" si="26"/>
        <v xml:space="preserve"> </v>
      </c>
      <c r="O164" s="24">
        <v>0</v>
      </c>
      <c r="P164" s="19">
        <f t="shared" si="27"/>
        <v>-508962.54</v>
      </c>
    </row>
    <row r="165" spans="1:16" x14ac:dyDescent="0.3">
      <c r="A165" s="22" t="s">
        <v>207</v>
      </c>
      <c r="B165" s="14" t="str">
        <f t="shared" si="36"/>
        <v>9</v>
      </c>
      <c r="C165" s="14" t="str">
        <f t="shared" si="37"/>
        <v>91</v>
      </c>
      <c r="D165" s="14" t="str">
        <f t="shared" si="38"/>
        <v>913</v>
      </c>
      <c r="E165" s="23" t="s">
        <v>208</v>
      </c>
      <c r="F165" s="24">
        <v>19847500</v>
      </c>
      <c r="G165" s="24">
        <v>0</v>
      </c>
      <c r="H165" s="24">
        <v>19847500</v>
      </c>
      <c r="I165" s="24">
        <v>0</v>
      </c>
      <c r="J165" s="18">
        <f t="shared" si="32"/>
        <v>0</v>
      </c>
      <c r="K165" s="24">
        <v>0</v>
      </c>
      <c r="L165" s="24">
        <v>0</v>
      </c>
      <c r="M165" s="24">
        <v>0</v>
      </c>
      <c r="N165" s="18" t="str">
        <f t="shared" si="26"/>
        <v xml:space="preserve"> </v>
      </c>
      <c r="O165" s="24">
        <v>0</v>
      </c>
      <c r="P165" s="19">
        <f t="shared" si="27"/>
        <v>-19847500</v>
      </c>
    </row>
    <row r="166" spans="1:16" s="17" customFormat="1" x14ac:dyDescent="0.3">
      <c r="A166" s="4"/>
      <c r="B166" s="4"/>
      <c r="C166" s="4"/>
      <c r="D166" s="4"/>
      <c r="E166" s="4" t="s">
        <v>201</v>
      </c>
      <c r="F166" s="20">
        <f>SUBTOTAL(9,F156:F165)</f>
        <v>21766500</v>
      </c>
      <c r="G166" s="20">
        <f>SUBTOTAL(9,G156:G165)</f>
        <v>47098307.969999999</v>
      </c>
      <c r="H166" s="20">
        <f>SUBTOTAL(9,H156:H165)</f>
        <v>68864807.969999999</v>
      </c>
      <c r="I166" s="20">
        <f>SUBTOTAL(9,I156:I165)</f>
        <v>289004.08999999997</v>
      </c>
      <c r="J166" s="21">
        <f t="shared" ref="J166" si="39">I166/H166</f>
        <v>4.1966876626723564E-3</v>
      </c>
      <c r="K166" s="20">
        <f>SUBTOTAL(9,K156:K165)</f>
        <v>45770.479999999996</v>
      </c>
      <c r="L166" s="20">
        <f>SUBTOTAL(9,L156:L165)</f>
        <v>0</v>
      </c>
      <c r="M166" s="20">
        <f>SUBTOTAL(9,M156:M165)</f>
        <v>45770.479999999996</v>
      </c>
      <c r="N166" s="21">
        <f t="shared" ref="N166" si="40">M166/I166</f>
        <v>0.15837312198592068</v>
      </c>
      <c r="O166" s="20">
        <f>SUBTOTAL(9,O156:O165)</f>
        <v>243233.61</v>
      </c>
      <c r="P166" s="20">
        <f>SUBTOTAL(9,P156:P165)</f>
        <v>-68575803.879999995</v>
      </c>
    </row>
    <row r="168" spans="1:16" s="17" customFormat="1" x14ac:dyDescent="0.3">
      <c r="E168" s="17" t="s">
        <v>202</v>
      </c>
      <c r="F168" s="20">
        <f>F166+F154+F144</f>
        <v>290538000</v>
      </c>
      <c r="G168" s="20">
        <f>G166+G154+G144</f>
        <v>48471756.969999999</v>
      </c>
      <c r="H168" s="20">
        <f>H166+H154+H144</f>
        <v>339009756.97000003</v>
      </c>
      <c r="I168" s="20">
        <f>I166+I154+I144</f>
        <v>168003302.07999998</v>
      </c>
      <c r="J168" s="21">
        <f t="shared" ref="J168" si="41">I168/H168</f>
        <v>0.49557069855917774</v>
      </c>
      <c r="K168" s="20">
        <f>K166+K154+K144</f>
        <v>89253485.960000008</v>
      </c>
      <c r="L168" s="20">
        <f>L166+L154+L144</f>
        <v>2461031.9600000004</v>
      </c>
      <c r="M168" s="20">
        <f>M166+M154+M144</f>
        <v>86792454.000000015</v>
      </c>
      <c r="N168" s="21">
        <f t="shared" ref="N168" si="42">M168/I168</f>
        <v>0.51661159587608041</v>
      </c>
      <c r="O168" s="20">
        <f>O166+O154+O144</f>
        <v>81210848.079999939</v>
      </c>
      <c r="P168" s="20">
        <f>P166+P154+P144</f>
        <v>-171006454.88999996</v>
      </c>
    </row>
    <row r="170" spans="1:16" x14ac:dyDescent="0.3">
      <c r="P170" s="19"/>
    </row>
  </sheetData>
  <autoFilter ref="A5:P165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JULIO - 2020</vt:lpstr>
      <vt:lpstr>'EJECUCIÓN INGRESOS JULIO - 2020'!Títulos_a_imprimir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2019-10-07T07:27:26Z</cp:lastPrinted>
  <dcterms:created xsi:type="dcterms:W3CDTF">2016-04-19T12:01:28Z</dcterms:created>
  <dcterms:modified xsi:type="dcterms:W3CDTF">2020-08-03T12:02:59Z</dcterms:modified>
</cp:coreProperties>
</file>