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12 - DICIEMBRE\"/>
    </mc:Choice>
  </mc:AlternateContent>
  <xr:revisionPtr revIDLastSave="0" documentId="13_ncr:1_{CE989679-F205-48FE-BFED-17F9FCBB97C9}" xr6:coauthVersionLast="36" xr6:coauthVersionMax="36" xr10:uidLastSave="{00000000-0000-0000-0000-000000000000}"/>
  <bookViews>
    <workbookView xWindow="-45" yWindow="-45" windowWidth="19275" windowHeight="10275" xr2:uid="{00000000-000D-0000-FFFF-FFFF00000000}"/>
  </bookViews>
  <sheets>
    <sheet name="EJECUCIÓN INGRESOS 31 DICIEM 23" sheetId="1" r:id="rId1"/>
  </sheets>
  <definedNames>
    <definedName name="_xlnm._FilterDatabase" localSheetId="0" hidden="1">'EJECUCIÓN INGRESOS 31 DICIEM 23'!$A$5:$P$216</definedName>
    <definedName name="_xlnm.Print_Titles" localSheetId="0">'EJECUCIÓN INGRESOS 31 DICIEM 23'!$1:$5</definedName>
  </definedNames>
  <calcPr calcId="152511"/>
</workbook>
</file>

<file path=xl/calcChain.xml><?xml version="1.0" encoding="utf-8"?>
<calcChain xmlns="http://schemas.openxmlformats.org/spreadsheetml/2006/main">
  <c r="P196" i="1" l="1"/>
  <c r="P197" i="1"/>
  <c r="P198" i="1"/>
  <c r="P199" i="1"/>
  <c r="P200" i="1"/>
  <c r="P201" i="1"/>
  <c r="P202" i="1"/>
  <c r="P203" i="1"/>
  <c r="P204" i="1"/>
  <c r="P205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J169" i="1" l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F217" i="1" l="1"/>
  <c r="G217" i="1"/>
  <c r="H217" i="1"/>
  <c r="I217" i="1"/>
  <c r="K217" i="1" l="1"/>
  <c r="L217" i="1"/>
  <c r="M217" i="1"/>
  <c r="F166" i="1" l="1"/>
  <c r="D168" i="1" l="1"/>
  <c r="D176" i="1" l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J209" i="1" l="1"/>
  <c r="J210" i="1"/>
  <c r="J211" i="1"/>
  <c r="J212" i="1"/>
  <c r="J213" i="1"/>
  <c r="J214" i="1"/>
  <c r="J215" i="1"/>
  <c r="J216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D208" i="1" l="1"/>
  <c r="D209" i="1"/>
  <c r="D210" i="1"/>
  <c r="D211" i="1"/>
  <c r="D212" i="1"/>
  <c r="D213" i="1"/>
  <c r="D214" i="1"/>
  <c r="D215" i="1"/>
  <c r="D216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P209" i="1" l="1"/>
  <c r="P210" i="1"/>
  <c r="P211" i="1"/>
  <c r="P212" i="1"/>
  <c r="P213" i="1"/>
  <c r="P214" i="1"/>
  <c r="P215" i="1"/>
  <c r="P216" i="1"/>
  <c r="N209" i="1"/>
  <c r="N210" i="1"/>
  <c r="N211" i="1"/>
  <c r="N212" i="1"/>
  <c r="N213" i="1"/>
  <c r="N214" i="1"/>
  <c r="N215" i="1"/>
  <c r="N216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K206" i="1"/>
  <c r="L206" i="1"/>
  <c r="M206" i="1"/>
  <c r="B168" i="1" l="1"/>
  <c r="C168" i="1"/>
  <c r="B176" i="1"/>
  <c r="C176" i="1"/>
  <c r="B177" i="1"/>
  <c r="C177" i="1"/>
  <c r="B178" i="1"/>
  <c r="C178" i="1"/>
  <c r="P208" i="1" l="1"/>
  <c r="P168" i="1"/>
  <c r="N53" i="1" l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P49" i="1" l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N168" i="1" l="1"/>
  <c r="J168" i="1" l="1"/>
  <c r="J6" i="1" l="1"/>
  <c r="O166" i="1" l="1"/>
  <c r="M166" i="1"/>
  <c r="M219" i="1" s="1"/>
  <c r="L166" i="1"/>
  <c r="L219" i="1" s="1"/>
  <c r="K166" i="1"/>
  <c r="K219" i="1" s="1"/>
  <c r="I166" i="1"/>
  <c r="H166" i="1"/>
  <c r="G166" i="1"/>
  <c r="N166" i="1" l="1"/>
  <c r="J166" i="1"/>
  <c r="N208" i="1" l="1"/>
  <c r="N6" i="1"/>
  <c r="J208" i="1"/>
  <c r="O217" i="1"/>
  <c r="O206" i="1"/>
  <c r="G206" i="1"/>
  <c r="G219" i="1" s="1"/>
  <c r="H206" i="1"/>
  <c r="H219" i="1" s="1"/>
  <c r="I206" i="1"/>
  <c r="I219" i="1" s="1"/>
  <c r="F206" i="1"/>
  <c r="F219" i="1" s="1"/>
  <c r="B208" i="1"/>
  <c r="C208" i="1"/>
  <c r="O219" i="1" l="1"/>
  <c r="N206" i="1"/>
  <c r="P217" i="1"/>
  <c r="P206" i="1"/>
  <c r="N217" i="1"/>
  <c r="J206" i="1"/>
  <c r="J217" i="1"/>
  <c r="P6" i="1"/>
  <c r="P166" i="1" s="1"/>
  <c r="J219" i="1" l="1"/>
  <c r="P219" i="1"/>
  <c r="N219" i="1"/>
</calcChain>
</file>

<file path=xl/sharedStrings.xml><?xml version="1.0" encoding="utf-8"?>
<sst xmlns="http://schemas.openxmlformats.org/spreadsheetml/2006/main" count="230" uniqueCount="221">
  <si>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</si>
  <si>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</si>
  <si>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</si>
  <si>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</si>
  <si>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</si>
  <si>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</si>
  <si>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</si>
  <si>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</si>
  <si>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</si>
  <si>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</si>
  <si>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</si>
  <si>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</si>
  <si>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</si>
  <si>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</si>
  <si>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</si>
  <si>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</si>
  <si>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</si>
  <si>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</si>
  <si>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</si>
  <si>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</si>
  <si>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</si>
  <si>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</si>
  <si>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</si>
  <si>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Cesión Impuestos sobre la Renta de las Personas Físicas.</t>
  </si>
  <si>
    <t>Impto sobre Bienes Inmuebles. Bienes Inmueb de Nat Rústica</t>
  </si>
  <si>
    <t>I.B.I. Urbana</t>
  </si>
  <si>
    <t>Impto s/ Bien Inmu. Bien Inmu de caracter especiales.</t>
  </si>
  <si>
    <t>Impuesto sobre Vehículos de Tracción Mecánica.</t>
  </si>
  <si>
    <t>Impuesto sobre Increm del Valor de los Terren de Nat Urbana.</t>
  </si>
  <si>
    <t>Impuesto sobre Actividades Económicas.empresariales</t>
  </si>
  <si>
    <t>Cesión Impuesto sobre el Valor Añadido.</t>
  </si>
  <si>
    <t>Impuesto sobre el alcohol y bebidas derivadas.</t>
  </si>
  <si>
    <t>Impuesto sobre la cerveza.</t>
  </si>
  <si>
    <t>Impuesto sobre las labores del tabaco.</t>
  </si>
  <si>
    <t>Impuesto sobre hidrocarburos.</t>
  </si>
  <si>
    <t>Impuesto sobre productos intermedios.</t>
  </si>
  <si>
    <t>Impuesto sobre construcciones, instalaciones y obras.</t>
  </si>
  <si>
    <t>Servicio de recogida de basuras.</t>
  </si>
  <si>
    <t>Tasa por prestación de servicio de extinción de incendios</t>
  </si>
  <si>
    <t>Licencias urbanísticas.</t>
  </si>
  <si>
    <t>Licencias medioambientales</t>
  </si>
  <si>
    <t>Tasa por expedición de documentos.</t>
  </si>
  <si>
    <t>Tasa por inmovilización y retirada de vehículos.</t>
  </si>
  <si>
    <t>Licencias de autotaxis y vehículos de alquiler</t>
  </si>
  <si>
    <t>Mercados</t>
  </si>
  <si>
    <t>Servicios especiales de espectáculos y transportes</t>
  </si>
  <si>
    <t>Protección del Medio Ambiente</t>
  </si>
  <si>
    <t>TASA PRESTACIÓN SERVICIO DEPÓSITO CANINO</t>
  </si>
  <si>
    <t>Tasa de estacionamiento de vehículos.</t>
  </si>
  <si>
    <t>Tasa por entrada de vehículos: vados, reserva aparcamiento</t>
  </si>
  <si>
    <t>Tasa por ejecuc. excavac.y obras en dominio público mpal.</t>
  </si>
  <si>
    <t>Tasa por ocupación de la vía pública con terrazas.</t>
  </si>
  <si>
    <t>Tasa por ocupación de la vía pública con quioscos</t>
  </si>
  <si>
    <t>Tasa por ocupación de la vía pública con puestos, barracas..</t>
  </si>
  <si>
    <t>Subsuelo y suelo</t>
  </si>
  <si>
    <t>Mercancías, escombros, vallas y andamios</t>
  </si>
  <si>
    <t>Compensación de Telefónica de España S.A.</t>
  </si>
  <si>
    <t>Servicios educativos diversos</t>
  </si>
  <si>
    <t>Servicios educativos: Escuelas infantiles</t>
  </si>
  <si>
    <t>Venta de entradas a espectáculos</t>
  </si>
  <si>
    <t>Actividades en centros cívicos</t>
  </si>
  <si>
    <t>Libros, fotocopias, cartografía...</t>
  </si>
  <si>
    <t>Celebración matrimonios civiles</t>
  </si>
  <si>
    <t>REPOSICIÓN DE ACERAS CON ASFALTO FUNDIDO</t>
  </si>
  <si>
    <t>Ayudas a domicilio</t>
  </si>
  <si>
    <t>Servicios de estancias diurnas</t>
  </si>
  <si>
    <t>Servicios de envejecimiento activo</t>
  </si>
  <si>
    <t>C. Especiales establecimiento o ampliación de servicios.</t>
  </si>
  <si>
    <t>Venta de papel.</t>
  </si>
  <si>
    <t>Venta de vidrio</t>
  </si>
  <si>
    <t>Venta de efectos inútiles</t>
  </si>
  <si>
    <t>Venta de residuos planta de tratamiento</t>
  </si>
  <si>
    <t>Venta de energía eléctrica</t>
  </si>
  <si>
    <t>Venta de envases ECOEMBES</t>
  </si>
  <si>
    <t>Otros reintegros de operaciones corrientes.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</si>
  <si>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</si>
  <si>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</si>
  <si>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</si>
  <si>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</si>
  <si>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MULTAS INFRACCIÓN PREVENCIÓN SANITARIA</t>
  </si>
  <si>
    <t>Multas por infracciones tributarias y análogas.</t>
  </si>
  <si>
    <t>Multas por infracciones de la Ordenanza de circulación.</t>
  </si>
  <si>
    <t>Recargo por declaración extemporánea sin requerimi. Previo</t>
  </si>
  <si>
    <t>Recargo ejecutivo.</t>
  </si>
  <si>
    <t>Recargo de apremio.</t>
  </si>
  <si>
    <t>Intereses de demora.</t>
  </si>
  <si>
    <t>Cuotas de urbanización.</t>
  </si>
  <si>
    <t>Canon por aprovechamientos urbanísticos.</t>
  </si>
  <si>
    <t>COSTAS JUDICIALES</t>
  </si>
  <si>
    <t>Recursos eventuales.</t>
  </si>
  <si>
    <t>Derechos de exámen</t>
  </si>
  <si>
    <t>COMPENSACIÓN GASTOS S. EN NÓMINA</t>
  </si>
  <si>
    <t>COMPENSACION GASTOS SUMINISTROS</t>
  </si>
  <si>
    <t>Ingresos por publicidad en pantallas</t>
  </si>
  <si>
    <t>SALDOS ANTERIORES A 2010 EN CONCURSO DE ACREEDORES</t>
  </si>
  <si>
    <t>DOTAC.ADICIONAL FINANCIACION EE.LL. SALDOS NEGAT. LIQ.202O</t>
  </si>
  <si>
    <t>Fondo Complementario de Financiación.</t>
  </si>
  <si>
    <t>LIQUIDACIONES DEF.POSITIVAS FONDO COMPLEMENT.FINANCIACION</t>
  </si>
  <si>
    <t>BONIFICACIÓN PVP PRODUCTOS ENERGÉTICOS RD LEY 6/2022</t>
  </si>
  <si>
    <t>Subvención para el transporte público</t>
  </si>
  <si>
    <t>Mº Sanidad: Plan prevención adicciones</t>
  </si>
  <si>
    <t>Mº Igualdad. Pacto de Estado contra Violencia Género</t>
  </si>
  <si>
    <t>Deleg. Gobierno CyL.- Confección papeletas electorales</t>
  </si>
  <si>
    <t>Mº C. e Innov. Subv. contrat. Agentes Innovación</t>
  </si>
  <si>
    <t>Otras transf.UE. Fdos. MRR-Área Innovación.</t>
  </si>
  <si>
    <t>Fdos. MRR. Mº Trabajo y Transición Ecológica. Medio Ambien</t>
  </si>
  <si>
    <t>INE.- ACTUALIZACIÓN CENSO ELECTORAL 2022</t>
  </si>
  <si>
    <t>De soci merc estat,entid públic empr y otros organ públicos</t>
  </si>
  <si>
    <t>JCYL.- SAD: Atención a menores situación riesgo desprotec.</t>
  </si>
  <si>
    <t>Junta CyL: Ayuda a domicilio</t>
  </si>
  <si>
    <t>Junta CyL: Teleasistencia</t>
  </si>
  <si>
    <t>Junta CyL: Equipos de acción social básica</t>
  </si>
  <si>
    <t>Junta CyL: Apoyo a familias</t>
  </si>
  <si>
    <t>Junta CyL: Apoyo a inmigrantes</t>
  </si>
  <si>
    <t>Junta CyL: exclusión social</t>
  </si>
  <si>
    <t>Junta CyL: Educar en familia</t>
  </si>
  <si>
    <t>Junta CyL: Construyendo mi futuro</t>
  </si>
  <si>
    <t>Junta CyL: talleres ocupacionales</t>
  </si>
  <si>
    <t>Junta CyL: Ayudas económicas de emergencia</t>
  </si>
  <si>
    <t>Junta CyL: mantenimiento plazas residenciales</t>
  </si>
  <si>
    <t>Junta CyL: Atención a la Dependencia (EPAP)</t>
  </si>
  <si>
    <t>Junta CyL: cursos de formación a cuidadores</t>
  </si>
  <si>
    <t>JCYL- Igualdad de oportunidades</t>
  </si>
  <si>
    <t>JCYL.- Subv. Escolariz. Gratuita Educación Infantil</t>
  </si>
  <si>
    <t>Junta CyL: prevención drogodependencia</t>
  </si>
  <si>
    <t>JCYL. Ayudas para reactivar comercio de proximidad</t>
  </si>
  <si>
    <t>Junta CyL: comedor transeuntes</t>
  </si>
  <si>
    <t>Junta CyL: Centros de personas mayores</t>
  </si>
  <si>
    <t>Junta CyL: Participación tributos comunidad (incondicionada)</t>
  </si>
  <si>
    <t>Subv. Junta Castilla y León: Feria del Libro</t>
  </si>
  <si>
    <t>Junta CyL: Gratuidad en escuelas infantiles.</t>
  </si>
  <si>
    <t>Fdos. MRR Mº de Trabajo y Economía Social (ECYL)</t>
  </si>
  <si>
    <t>ECYL: programa mixto Pintura IV</t>
  </si>
  <si>
    <t>ECYL.- Subv. JOVEL 2022-2023</t>
  </si>
  <si>
    <t>ECYL.- Subv. QUINTEL 2022-2023</t>
  </si>
  <si>
    <t>ECYL.- Subv. MAYEL 2022-2023</t>
  </si>
  <si>
    <t>ECYL.- PROGRAMA MIXTO PARQUES Y JARDINES - IV</t>
  </si>
  <si>
    <t>ECYL.- PROGRAMA MIXTO PINTURA DECORATIVA - V</t>
  </si>
  <si>
    <t>ECYL.- PROGRAMA MIXTO VALLADOLID CIUDA - VI</t>
  </si>
  <si>
    <t>APORT.FUNCIONES INTERVENTOR MANCOMUNIDAD TIERRAS VA</t>
  </si>
  <si>
    <t>Aportación para personal de apoyo MIG URBANA y ALFOZ</t>
  </si>
  <si>
    <t>FEMP.- PROGRAMAS JUVENILES POR LOS ODS</t>
  </si>
  <si>
    <t>Proyecto PE4TRANS</t>
  </si>
  <si>
    <t>Proyecto INDNATUR</t>
  </si>
  <si>
    <t>Subvención CENCYL-Ciudades Verdes</t>
  </si>
  <si>
    <t>Subvención INDNATUR Fdos. INTERREG</t>
  </si>
  <si>
    <t>Subvención CIRCULAR LABS</t>
  </si>
  <si>
    <t>Proyecto URBAN GREEN UP</t>
  </si>
  <si>
    <t>Proyecto PROSPECT+ cambio climático</t>
  </si>
  <si>
    <t>Proyecto PROSPECT+.</t>
  </si>
  <si>
    <t>Proyecto AEROSOLDF.</t>
  </si>
  <si>
    <t>Proyecto URBANE.</t>
  </si>
  <si>
    <t>Proyecto PE4TRANS.</t>
  </si>
  <si>
    <t>PROG. HORIZONTE EUROPA. PROY. SPINE</t>
  </si>
  <si>
    <t>PROY.EUROPEO HORIZON: LEGOFIT</t>
  </si>
  <si>
    <t>HORIZONTE 2020.- proy. URBANEW (CLIMATE KIC)</t>
  </si>
  <si>
    <t>Otras transf.Unión Europea. Fdos. MRR-Área Innovación.</t>
  </si>
  <si>
    <t>Fdos. MRR Mº de Trabajo y Economía Social</t>
  </si>
  <si>
    <t>Intereses de cuentas corrientes</t>
  </si>
  <si>
    <t>De soc y entidades dependientes de las entidades locales.</t>
  </si>
  <si>
    <t>Dividendos y participación beneficios de empresas privadas</t>
  </si>
  <si>
    <t>Arrendamientos de fincas urbanas.</t>
  </si>
  <si>
    <t>ARRENDAMIENTO CUPULA DEL MILENIO</t>
  </si>
  <si>
    <t>Concesiones admtivas con contraprestación periódica</t>
  </si>
  <si>
    <t>Producto de explotaciones forestales.</t>
  </si>
  <si>
    <t>OTRAS CONCESIONES Y APROVECHAMIENTOS</t>
  </si>
  <si>
    <t>Otros ingresos patrimoniales.</t>
  </si>
  <si>
    <t>Ingresos por publicidad en vallas y marquesinas</t>
  </si>
  <si>
    <t>Patrimonio público del suelo.</t>
  </si>
  <si>
    <t>REINTEGROS DE EJERCICIOS CERRADOS SECTOR 44 INDUSTRIAL JALON</t>
  </si>
  <si>
    <t>REINTEGRO EJERCICIOS CERRADOS ""SECTOR 12 LOS VIVEROS""</t>
  </si>
  <si>
    <t>Otras transf.UE.Fdos.MRR (Mº I., Comercio y T.)  Innovación.</t>
  </si>
  <si>
    <t>Transf. UE. Fondos MRR. Mº Polít.Terr. Área de Planificación</t>
  </si>
  <si>
    <t>Otras Transf. UE Fdos. MRR. Área de Movilidad. (MITMA)</t>
  </si>
  <si>
    <t>Transf. UE. Fdos. MRR: Ciudades Conectadas Mº T., Movilidad.</t>
  </si>
  <si>
    <t>Transf. UE. Fds. MRR:  Área de Urbanismo. (MITMA)</t>
  </si>
  <si>
    <t>Transf. UE. Fds. MRR:  Área de Educación (MITMA)</t>
  </si>
  <si>
    <t>UE: Fdos. MRR: Área de Educación y Cultura (MITMA)</t>
  </si>
  <si>
    <t>UE: Fdos. MRR. Área M.Ambiente ZBE (MITMA)</t>
  </si>
  <si>
    <t>De otras soc merc est, ent púb emp y otros organismos púb</t>
  </si>
  <si>
    <t>Junta CyL: Plan de la vivienda</t>
  </si>
  <si>
    <t>Otras transf. UE Fdos. MRR  (JCYL) Serv. Sociales.</t>
  </si>
  <si>
    <t>Transf. UE. Fds. MRR:  Área de Medio Ambiente. (JCYL)</t>
  </si>
  <si>
    <t>Transf. UE. Fds. MRR:  Área de Educación (JCYL)</t>
  </si>
  <si>
    <t>JCYL- Fondo de Cooperación Local inversiones ODS.</t>
  </si>
  <si>
    <t>Transf. UE. Fds. MRR:  Área de Salud Pública. (JCYL)</t>
  </si>
  <si>
    <t>Aportaciones empresas Asociación Amigos Catedral.</t>
  </si>
  <si>
    <t>FONDOS FEDER (JCYL).- EQUIPAMIENTO SEIS Y PC</t>
  </si>
  <si>
    <t>Proyecto CIRCULAR LABS</t>
  </si>
  <si>
    <t>Transf. UE. Fds. MRR:  Área de Medio Ambiente.</t>
  </si>
  <si>
    <t>Otras Transf. UE Fdos. MRR. Área de Movilidad.</t>
  </si>
  <si>
    <t>Transf. UE. Fds. MRR:  Área de Urbanismo.</t>
  </si>
  <si>
    <t>Transf. UE. Fds. MRR:  Área de Educación.</t>
  </si>
  <si>
    <t>Transf. UE. Fds. MRR:  Área de Cultura.</t>
  </si>
  <si>
    <t>Transf. UE. Fds. MRR:  Área de Salud Pública.</t>
  </si>
  <si>
    <t>Reintegro de anuncios por cuenta de particulares</t>
  </si>
  <si>
    <t>Reintregro de anticipos al personal</t>
  </si>
  <si>
    <t>Reintegros indemnización daños asegurados</t>
  </si>
  <si>
    <t>Reintegros del Plan Parcial Industrial Jalón</t>
  </si>
  <si>
    <t>Reintegros de obras por cuenta de particulares</t>
  </si>
  <si>
    <t>Reintegros de préstamos al personal</t>
  </si>
  <si>
    <t>Para gastos generales.</t>
  </si>
  <si>
    <t>Para gastos con financiación afectada.</t>
  </si>
  <si>
    <t>Préstam recibidos a l/p de entes de fuera del sector público</t>
  </si>
  <si>
    <t>Ingresos Centro de Formación</t>
  </si>
  <si>
    <t>JCYL.- prog. Educación Ambiental</t>
  </si>
  <si>
    <t>ECYL: programa mixto Valladolid Cuida V</t>
  </si>
  <si>
    <t>Transf. UE. Fds. MRR:  Área de Cultura y Turismo (JCYL)</t>
  </si>
  <si>
    <t>Aprovechamientos urbanísticos.</t>
  </si>
  <si>
    <t>Subvención Mº Consumo. Juntas Arbitrales de Consumo</t>
  </si>
  <si>
    <t>Mº Cultura.- Promoción de la Lectura</t>
  </si>
  <si>
    <t>Aportación Junta CyL: Fondo participación tributos Comunidad</t>
  </si>
  <si>
    <t>ECYL - Programa mixto parques y jardines 2019</t>
  </si>
  <si>
    <t>De Organismos Autónomos y agencias de las C.A</t>
  </si>
  <si>
    <t>ECYL.- Subv. MAYEL 2023-2024</t>
  </si>
  <si>
    <t>ECYL.- Subv. QUINTEL 2023-2024</t>
  </si>
  <si>
    <t>Prog. ADAPT CLIMA CENCYL</t>
  </si>
  <si>
    <t>Proyecto CICULAR ECOSYSTEMS</t>
  </si>
  <si>
    <t>Intereses de depósitos.</t>
  </si>
  <si>
    <t>REINTEGRO EJERCICIOS CERRADOS</t>
  </si>
  <si>
    <t>Fdos. MRR FEMP Ciudades Saludables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</si>
</sst>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 applyProtection="1"/>
    <xf numFmtId="10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vertical="center"/>
    </xf>
    <xf numFmtId="21" fontId="12" fillId="0" borderId="0" xfId="0" applyNumberFormat="1" applyFont="1" applyAlignment="1">
      <alignment horizontal="right" vertical="center"/>
    </xf>
    <xf numFmtId="0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" fontId="4" fillId="0" borderId="2" xfId="5" applyNumberFormat="1" applyFont="1" applyBorder="1" applyAlignment="1">
      <alignment horizontal="center" vertical="center"/>
    </xf>
    <xf numFmtId="1" fontId="4" fillId="0" borderId="2" xfId="4" applyNumberFormat="1" applyFont="1" applyBorder="1" applyAlignment="1">
      <alignment horizontal="center" vertical="center"/>
    </xf>
    <xf numFmtId="49" fontId="4" fillId="0" borderId="2" xfId="5" applyNumberFormat="1" applyFont="1" applyBorder="1" applyAlignment="1">
      <alignment vertical="center"/>
    </xf>
    <xf numFmtId="4" fontId="4" fillId="0" borderId="2" xfId="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</cellXfs>
  <cellStyles count="6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16 JUNIO 23" xfId="4" xr:uid="{00000000-0005-0000-0000-000003000000}"/>
    <cellStyle name="Normal_EJECUCIÓN INGRESOS 30 SEPTIE 23_1" xfId="5" xr:uid="{71AA8472-0915-4E36-BF3B-8F291836C0C8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2"/>
  <sheetViews>
    <sheetView showGridLines="0" tabSelected="1" view="pageLayout" zoomScaleNormal="85" workbookViewId="0">
      <selection activeCell="E10" sqref="E10"/>
    </sheetView>
  </sheetViews>
  <sheetFormatPr baseColWidth="10" defaultColWidth="11.42578125" defaultRowHeight="12.75" x14ac:dyDescent="0.2"/>
  <cols>
    <col min="1" max="1" width="10.28515625" style="18" customWidth="1"/>
    <col min="2" max="4" width="6.7109375" style="18" customWidth="1"/>
    <col min="5" max="5" width="56.28515625" style="2" customWidth="1"/>
    <col min="6" max="7" width="14.85546875" style="1" customWidth="1"/>
    <col min="8" max="8" width="14.7109375" style="1" customWidth="1"/>
    <col min="9" max="9" width="14.42578125" style="1" customWidth="1"/>
    <col min="10" max="10" width="13.85546875" style="1" customWidth="1"/>
    <col min="11" max="11" width="13.5703125" style="1" customWidth="1"/>
    <col min="12" max="12" width="13.85546875" style="1" customWidth="1"/>
    <col min="13" max="13" width="13.5703125" style="1" customWidth="1"/>
    <col min="14" max="14" width="13" style="8" customWidth="1"/>
    <col min="15" max="15" width="13.5703125" style="1" customWidth="1"/>
    <col min="16" max="16" width="14.140625" style="1" customWidth="1"/>
    <col min="17" max="16384" width="11.42578125" style="1"/>
  </cols>
  <sheetData>
    <row r="1" spans="1:16" s="28" customFormat="1" ht="17.25" customHeight="1" x14ac:dyDescent="0.25">
      <c r="A1" s="23" t="s">
        <v>0</v>
      </c>
      <c r="B1" s="24"/>
      <c r="C1" s="24"/>
      <c r="D1" s="24"/>
      <c r="E1" s="25"/>
      <c r="F1" s="26"/>
      <c r="G1" s="27"/>
      <c r="N1" s="29"/>
    </row>
    <row r="2" spans="1:16" s="28" customFormat="1" ht="17.25" customHeight="1" x14ac:dyDescent="0.25">
      <c r="A2" s="23" t="s">
        <v>1</v>
      </c>
      <c r="B2" s="24"/>
      <c r="C2" s="24"/>
      <c r="D2" s="24"/>
      <c r="E2" s="30"/>
      <c r="F2" s="31">
        <v>2023</v>
      </c>
      <c r="G2" s="32"/>
      <c r="N2" s="29"/>
    </row>
    <row r="3" spans="1:16" s="28" customFormat="1" ht="16.5" customHeight="1" x14ac:dyDescent="0.25">
      <c r="A3" s="23" t="s">
        <v>15</v>
      </c>
      <c r="B3" s="24"/>
      <c r="C3" s="24"/>
      <c r="D3" s="24"/>
      <c r="E3" s="30"/>
      <c r="F3" s="33">
        <v>45291</v>
      </c>
      <c r="G3" s="34"/>
      <c r="N3" s="29"/>
    </row>
    <row r="4" spans="1:16" ht="13.5" customHeight="1" x14ac:dyDescent="0.2"/>
    <row r="5" spans="1:16" s="5" customFormat="1" ht="38.25" customHeight="1" x14ac:dyDescent="0.2">
      <c r="A5" s="3" t="s">
        <v>2</v>
      </c>
      <c r="B5" s="3" t="s">
        <v>16</v>
      </c>
      <c r="C5" s="3" t="s">
        <v>17</v>
      </c>
      <c r="D5" s="3" t="s">
        <v>18</v>
      </c>
      <c r="E5" s="4" t="s">
        <v>3</v>
      </c>
      <c r="F5" s="4" t="s">
        <v>4</v>
      </c>
      <c r="G5" s="3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9" t="s">
        <v>12</v>
      </c>
      <c r="O5" s="4" t="s">
        <v>13</v>
      </c>
      <c r="P5" s="4" t="s">
        <v>14</v>
      </c>
    </row>
    <row r="6" spans="1:16" s="39" customFormat="1" x14ac:dyDescent="0.2">
      <c r="A6" s="35">
        <v>10000</v>
      </c>
      <c r="B6" s="19" t="str">
        <f>LEFT(A6,1)</f>
        <v>1</v>
      </c>
      <c r="C6" s="19" t="str">
        <f>LEFT(A6,2)</f>
        <v>10</v>
      </c>
      <c r="D6" s="36" t="str">
        <f>LEFT(A6,3)</f>
        <v>100</v>
      </c>
      <c r="E6" s="37" t="s">
        <v>23</v>
      </c>
      <c r="F6" s="38">
        <v>10229890</v>
      </c>
      <c r="G6" s="38">
        <v>0</v>
      </c>
      <c r="H6" s="38">
        <v>10229890</v>
      </c>
      <c r="I6" s="38">
        <v>11216232.630000001</v>
      </c>
      <c r="J6" s="11">
        <f>IF(H6=0," ",I6/H6)</f>
        <v>1.0964177161240249</v>
      </c>
      <c r="K6" s="38">
        <v>11268530.550000001</v>
      </c>
      <c r="L6" s="38">
        <v>52297.919999999998</v>
      </c>
      <c r="M6" s="38">
        <v>11216232.630000001</v>
      </c>
      <c r="N6" s="11">
        <f>IF(I6=0," ",M6/I6)</f>
        <v>1</v>
      </c>
      <c r="O6" s="38">
        <v>0</v>
      </c>
      <c r="P6" s="12">
        <f>I6-H6</f>
        <v>986342.63000000082</v>
      </c>
    </row>
    <row r="7" spans="1:16" s="39" customFormat="1" x14ac:dyDescent="0.2">
      <c r="A7" s="35">
        <v>11200</v>
      </c>
      <c r="B7" s="19" t="str">
        <f t="shared" ref="B7:B53" si="0">LEFT(A7,1)</f>
        <v>1</v>
      </c>
      <c r="C7" s="19" t="str">
        <f t="shared" ref="C7:C53" si="1">LEFT(A7,2)</f>
        <v>11</v>
      </c>
      <c r="D7" s="36" t="str">
        <f t="shared" ref="D7:D53" si="2">LEFT(A7,3)</f>
        <v>112</v>
      </c>
      <c r="E7" s="37" t="s">
        <v>24</v>
      </c>
      <c r="F7" s="38">
        <v>330000</v>
      </c>
      <c r="G7" s="38">
        <v>0</v>
      </c>
      <c r="H7" s="38">
        <v>330000</v>
      </c>
      <c r="I7" s="38">
        <v>292974.96999999997</v>
      </c>
      <c r="J7" s="11">
        <f t="shared" ref="J7:J70" si="3">IF(H7=0," ",I7/H7)</f>
        <v>0.88780293939393928</v>
      </c>
      <c r="K7" s="38">
        <v>273528.42</v>
      </c>
      <c r="L7" s="38">
        <v>3050.65</v>
      </c>
      <c r="M7" s="38">
        <v>270477.77</v>
      </c>
      <c r="N7" s="11">
        <f t="shared" ref="N7:N52" si="4">IF(I7=0," ",M7/I7)</f>
        <v>0.92321118763148957</v>
      </c>
      <c r="O7" s="38">
        <v>22497.200000000001</v>
      </c>
      <c r="P7" s="12">
        <f t="shared" ref="P7:P48" si="5">I7-H7</f>
        <v>-37025.030000000028</v>
      </c>
    </row>
    <row r="8" spans="1:16" s="39" customFormat="1" x14ac:dyDescent="0.2">
      <c r="A8" s="35">
        <v>11300</v>
      </c>
      <c r="B8" s="19" t="str">
        <f t="shared" si="0"/>
        <v>1</v>
      </c>
      <c r="C8" s="19" t="str">
        <f t="shared" si="1"/>
        <v>11</v>
      </c>
      <c r="D8" s="36" t="str">
        <f t="shared" si="2"/>
        <v>113</v>
      </c>
      <c r="E8" s="37" t="s">
        <v>25</v>
      </c>
      <c r="F8" s="38">
        <v>74000000</v>
      </c>
      <c r="G8" s="38">
        <v>0</v>
      </c>
      <c r="H8" s="38">
        <v>74000000</v>
      </c>
      <c r="I8" s="38">
        <v>75336106.629999995</v>
      </c>
      <c r="J8" s="11">
        <f t="shared" si="3"/>
        <v>1.018055495</v>
      </c>
      <c r="K8" s="38">
        <v>73969117.159999996</v>
      </c>
      <c r="L8" s="38">
        <v>371170.09</v>
      </c>
      <c r="M8" s="38">
        <v>73597947.069999993</v>
      </c>
      <c r="N8" s="11">
        <f t="shared" si="4"/>
        <v>0.97692793485417739</v>
      </c>
      <c r="O8" s="38">
        <v>1738159.56</v>
      </c>
      <c r="P8" s="12">
        <f t="shared" si="5"/>
        <v>1336106.6299999952</v>
      </c>
    </row>
    <row r="9" spans="1:16" s="39" customFormat="1" x14ac:dyDescent="0.2">
      <c r="A9" s="35">
        <v>11400</v>
      </c>
      <c r="B9" s="19" t="str">
        <f t="shared" si="0"/>
        <v>1</v>
      </c>
      <c r="C9" s="19" t="str">
        <f t="shared" si="1"/>
        <v>11</v>
      </c>
      <c r="D9" s="36" t="str">
        <f t="shared" si="2"/>
        <v>114</v>
      </c>
      <c r="E9" s="37" t="s">
        <v>26</v>
      </c>
      <c r="F9" s="38">
        <v>0</v>
      </c>
      <c r="G9" s="38">
        <v>0</v>
      </c>
      <c r="H9" s="38">
        <v>0</v>
      </c>
      <c r="I9" s="38">
        <v>22711.19</v>
      </c>
      <c r="J9" s="11" t="str">
        <f t="shared" si="3"/>
        <v xml:space="preserve"> </v>
      </c>
      <c r="K9" s="38">
        <v>22711.19</v>
      </c>
      <c r="L9" s="38">
        <v>0</v>
      </c>
      <c r="M9" s="38">
        <v>22711.19</v>
      </c>
      <c r="N9" s="11">
        <f t="shared" si="4"/>
        <v>1</v>
      </c>
      <c r="O9" s="38">
        <v>0</v>
      </c>
      <c r="P9" s="12">
        <f t="shared" si="5"/>
        <v>22711.19</v>
      </c>
    </row>
    <row r="10" spans="1:16" s="39" customFormat="1" x14ac:dyDescent="0.2">
      <c r="A10" s="35">
        <v>11500</v>
      </c>
      <c r="B10" s="19" t="str">
        <f t="shared" si="0"/>
        <v>1</v>
      </c>
      <c r="C10" s="19" t="str">
        <f t="shared" si="1"/>
        <v>11</v>
      </c>
      <c r="D10" s="36" t="str">
        <f t="shared" si="2"/>
        <v>115</v>
      </c>
      <c r="E10" s="37" t="s">
        <v>27</v>
      </c>
      <c r="F10" s="38">
        <v>16000000</v>
      </c>
      <c r="G10" s="38">
        <v>0</v>
      </c>
      <c r="H10" s="38">
        <v>16000000</v>
      </c>
      <c r="I10" s="38">
        <v>15310089.15</v>
      </c>
      <c r="J10" s="11">
        <f t="shared" si="3"/>
        <v>0.95688057187499997</v>
      </c>
      <c r="K10" s="38">
        <v>13989999.630000001</v>
      </c>
      <c r="L10" s="38">
        <v>55641.06</v>
      </c>
      <c r="M10" s="38">
        <v>13934358.57</v>
      </c>
      <c r="N10" s="11">
        <f t="shared" si="4"/>
        <v>0.91014222278385626</v>
      </c>
      <c r="O10" s="38">
        <v>1375730.58</v>
      </c>
      <c r="P10" s="12">
        <f t="shared" si="5"/>
        <v>-689910.84999999963</v>
      </c>
    </row>
    <row r="11" spans="1:16" s="39" customFormat="1" x14ac:dyDescent="0.2">
      <c r="A11" s="35">
        <v>11600</v>
      </c>
      <c r="B11" s="19" t="str">
        <f t="shared" si="0"/>
        <v>1</v>
      </c>
      <c r="C11" s="19" t="str">
        <f t="shared" si="1"/>
        <v>11</v>
      </c>
      <c r="D11" s="36" t="str">
        <f t="shared" si="2"/>
        <v>116</v>
      </c>
      <c r="E11" s="37" t="s">
        <v>28</v>
      </c>
      <c r="F11" s="38">
        <v>3250000</v>
      </c>
      <c r="G11" s="38">
        <v>0</v>
      </c>
      <c r="H11" s="38">
        <v>3250000</v>
      </c>
      <c r="I11" s="38">
        <v>5989424.0099999998</v>
      </c>
      <c r="J11" s="11">
        <f t="shared" si="3"/>
        <v>1.8428996953846153</v>
      </c>
      <c r="K11" s="38">
        <v>6037180.4900000002</v>
      </c>
      <c r="L11" s="38">
        <v>131550.29999999999</v>
      </c>
      <c r="M11" s="38">
        <v>5905630.1900000004</v>
      </c>
      <c r="N11" s="11">
        <f t="shared" si="4"/>
        <v>0.98600970312669522</v>
      </c>
      <c r="O11" s="38">
        <v>83793.820000000007</v>
      </c>
      <c r="P11" s="12">
        <f t="shared" si="5"/>
        <v>2739424.01</v>
      </c>
    </row>
    <row r="12" spans="1:16" s="39" customFormat="1" x14ac:dyDescent="0.2">
      <c r="A12" s="35">
        <v>13000</v>
      </c>
      <c r="B12" s="19" t="str">
        <f t="shared" si="0"/>
        <v>1</v>
      </c>
      <c r="C12" s="19" t="str">
        <f t="shared" si="1"/>
        <v>13</v>
      </c>
      <c r="D12" s="36" t="str">
        <f t="shared" si="2"/>
        <v>130</v>
      </c>
      <c r="E12" s="37" t="s">
        <v>29</v>
      </c>
      <c r="F12" s="38">
        <v>11700000</v>
      </c>
      <c r="G12" s="38">
        <v>0</v>
      </c>
      <c r="H12" s="38">
        <v>11700000</v>
      </c>
      <c r="I12" s="38">
        <v>11431680.02</v>
      </c>
      <c r="J12" s="11">
        <f t="shared" si="3"/>
        <v>0.97706666837606837</v>
      </c>
      <c r="K12" s="38">
        <v>9871804.5299999993</v>
      </c>
      <c r="L12" s="38">
        <v>70139.210000000006</v>
      </c>
      <c r="M12" s="38">
        <v>9801665.3200000003</v>
      </c>
      <c r="N12" s="11">
        <f t="shared" si="4"/>
        <v>0.85741249780012652</v>
      </c>
      <c r="O12" s="38">
        <v>1630014.7</v>
      </c>
      <c r="P12" s="12">
        <f t="shared" si="5"/>
        <v>-268319.98000000045</v>
      </c>
    </row>
    <row r="13" spans="1:16" s="39" customFormat="1" x14ac:dyDescent="0.2">
      <c r="A13" s="35">
        <v>21000</v>
      </c>
      <c r="B13" s="19" t="str">
        <f t="shared" si="0"/>
        <v>2</v>
      </c>
      <c r="C13" s="19" t="str">
        <f t="shared" si="1"/>
        <v>21</v>
      </c>
      <c r="D13" s="36" t="str">
        <f t="shared" si="2"/>
        <v>210</v>
      </c>
      <c r="E13" s="37" t="s">
        <v>30</v>
      </c>
      <c r="F13" s="38">
        <v>6602690</v>
      </c>
      <c r="G13" s="38">
        <v>0</v>
      </c>
      <c r="H13" s="38">
        <v>6602690</v>
      </c>
      <c r="I13" s="38">
        <v>6291032.1699999999</v>
      </c>
      <c r="J13" s="11">
        <f t="shared" si="3"/>
        <v>0.95279835491292186</v>
      </c>
      <c r="K13" s="38">
        <v>6584333.6399999997</v>
      </c>
      <c r="L13" s="38">
        <v>293301.46999999997</v>
      </c>
      <c r="M13" s="38">
        <v>6291032.1699999999</v>
      </c>
      <c r="N13" s="11">
        <f t="shared" si="4"/>
        <v>1</v>
      </c>
      <c r="O13" s="38">
        <v>0</v>
      </c>
      <c r="P13" s="12">
        <f t="shared" si="5"/>
        <v>-311657.83000000007</v>
      </c>
    </row>
    <row r="14" spans="1:16" s="39" customFormat="1" x14ac:dyDescent="0.2">
      <c r="A14" s="35">
        <v>22000</v>
      </c>
      <c r="B14" s="19" t="str">
        <f t="shared" si="0"/>
        <v>2</v>
      </c>
      <c r="C14" s="19" t="str">
        <f t="shared" si="1"/>
        <v>22</v>
      </c>
      <c r="D14" s="36" t="str">
        <f t="shared" si="2"/>
        <v>220</v>
      </c>
      <c r="E14" s="37" t="s">
        <v>31</v>
      </c>
      <c r="F14" s="38">
        <v>104460</v>
      </c>
      <c r="G14" s="38">
        <v>0</v>
      </c>
      <c r="H14" s="38">
        <v>104460</v>
      </c>
      <c r="I14" s="38">
        <v>86860.61</v>
      </c>
      <c r="J14" s="11">
        <f t="shared" si="3"/>
        <v>0.83152029484970325</v>
      </c>
      <c r="K14" s="38">
        <v>104172.84</v>
      </c>
      <c r="L14" s="38">
        <v>17312.23</v>
      </c>
      <c r="M14" s="38">
        <v>86860.61</v>
      </c>
      <c r="N14" s="11">
        <f t="shared" si="4"/>
        <v>1</v>
      </c>
      <c r="O14" s="38">
        <v>0</v>
      </c>
      <c r="P14" s="12">
        <f t="shared" si="5"/>
        <v>-17599.39</v>
      </c>
    </row>
    <row r="15" spans="1:16" s="39" customFormat="1" x14ac:dyDescent="0.2">
      <c r="A15" s="35">
        <v>22001</v>
      </c>
      <c r="B15" s="19" t="str">
        <f t="shared" si="0"/>
        <v>2</v>
      </c>
      <c r="C15" s="19" t="str">
        <f t="shared" si="1"/>
        <v>22</v>
      </c>
      <c r="D15" s="36" t="str">
        <f t="shared" si="2"/>
        <v>220</v>
      </c>
      <c r="E15" s="37" t="s">
        <v>32</v>
      </c>
      <c r="F15" s="38">
        <v>31350</v>
      </c>
      <c r="G15" s="38">
        <v>0</v>
      </c>
      <c r="H15" s="38">
        <v>31350</v>
      </c>
      <c r="I15" s="38">
        <v>31988.1</v>
      </c>
      <c r="J15" s="11">
        <f t="shared" si="3"/>
        <v>1.0203540669856459</v>
      </c>
      <c r="K15" s="38">
        <v>31988.1</v>
      </c>
      <c r="L15" s="38">
        <v>0</v>
      </c>
      <c r="M15" s="38">
        <v>31988.1</v>
      </c>
      <c r="N15" s="11">
        <f t="shared" si="4"/>
        <v>1</v>
      </c>
      <c r="O15" s="38">
        <v>0</v>
      </c>
      <c r="P15" s="12">
        <f t="shared" si="5"/>
        <v>638.09999999999854</v>
      </c>
    </row>
    <row r="16" spans="1:16" s="39" customFormat="1" x14ac:dyDescent="0.2">
      <c r="A16" s="35">
        <v>22003</v>
      </c>
      <c r="B16" s="19" t="str">
        <f t="shared" si="0"/>
        <v>2</v>
      </c>
      <c r="C16" s="19" t="str">
        <f t="shared" si="1"/>
        <v>22</v>
      </c>
      <c r="D16" s="36" t="str">
        <f t="shared" si="2"/>
        <v>220</v>
      </c>
      <c r="E16" s="37" t="s">
        <v>33</v>
      </c>
      <c r="F16" s="38">
        <v>570450</v>
      </c>
      <c r="G16" s="38">
        <v>0</v>
      </c>
      <c r="H16" s="38">
        <v>570450</v>
      </c>
      <c r="I16" s="38">
        <v>455769.81</v>
      </c>
      <c r="J16" s="11">
        <f t="shared" si="3"/>
        <v>0.79896539574020509</v>
      </c>
      <c r="K16" s="38">
        <v>570446.88</v>
      </c>
      <c r="L16" s="38">
        <v>114677.07</v>
      </c>
      <c r="M16" s="38">
        <v>455769.81</v>
      </c>
      <c r="N16" s="11">
        <f t="shared" si="4"/>
        <v>1</v>
      </c>
      <c r="O16" s="38">
        <v>0</v>
      </c>
      <c r="P16" s="12">
        <f t="shared" si="5"/>
        <v>-114680.19</v>
      </c>
    </row>
    <row r="17" spans="1:16" s="39" customFormat="1" x14ac:dyDescent="0.2">
      <c r="A17" s="35">
        <v>22004</v>
      </c>
      <c r="B17" s="19" t="str">
        <f t="shared" si="0"/>
        <v>2</v>
      </c>
      <c r="C17" s="19" t="str">
        <f t="shared" si="1"/>
        <v>22</v>
      </c>
      <c r="D17" s="36" t="str">
        <f t="shared" si="2"/>
        <v>220</v>
      </c>
      <c r="E17" s="37" t="s">
        <v>34</v>
      </c>
      <c r="F17" s="38">
        <v>1579560</v>
      </c>
      <c r="G17" s="38">
        <v>0</v>
      </c>
      <c r="H17" s="38">
        <v>1579560</v>
      </c>
      <c r="I17" s="38">
        <v>1267480.32</v>
      </c>
      <c r="J17" s="11">
        <f t="shared" si="3"/>
        <v>0.80242619463648113</v>
      </c>
      <c r="K17" s="38">
        <v>1575165.12</v>
      </c>
      <c r="L17" s="38">
        <v>307684.8</v>
      </c>
      <c r="M17" s="38">
        <v>1267480.32</v>
      </c>
      <c r="N17" s="11">
        <f t="shared" si="4"/>
        <v>1</v>
      </c>
      <c r="O17" s="38">
        <v>0</v>
      </c>
      <c r="P17" s="12">
        <f t="shared" si="5"/>
        <v>-312079.67999999993</v>
      </c>
    </row>
    <row r="18" spans="1:16" s="39" customFormat="1" x14ac:dyDescent="0.2">
      <c r="A18" s="35">
        <v>22006</v>
      </c>
      <c r="B18" s="19" t="str">
        <f t="shared" si="0"/>
        <v>2</v>
      </c>
      <c r="C18" s="19" t="str">
        <f t="shared" si="1"/>
        <v>22</v>
      </c>
      <c r="D18" s="36" t="str">
        <f t="shared" si="2"/>
        <v>220</v>
      </c>
      <c r="E18" s="37" t="s">
        <v>35</v>
      </c>
      <c r="F18" s="38">
        <v>2560</v>
      </c>
      <c r="G18" s="38">
        <v>0</v>
      </c>
      <c r="H18" s="38">
        <v>2560</v>
      </c>
      <c r="I18" s="38">
        <v>2714.03</v>
      </c>
      <c r="J18" s="11">
        <f t="shared" si="3"/>
        <v>1.0601679687500001</v>
      </c>
      <c r="K18" s="38">
        <v>2714.03</v>
      </c>
      <c r="L18" s="38">
        <v>0</v>
      </c>
      <c r="M18" s="38">
        <v>2714.03</v>
      </c>
      <c r="N18" s="11">
        <f t="shared" si="4"/>
        <v>1</v>
      </c>
      <c r="O18" s="38">
        <v>0</v>
      </c>
      <c r="P18" s="12">
        <f t="shared" si="5"/>
        <v>154.0300000000002</v>
      </c>
    </row>
    <row r="19" spans="1:16" s="39" customFormat="1" x14ac:dyDescent="0.2">
      <c r="A19" s="35">
        <v>29000</v>
      </c>
      <c r="B19" s="19" t="str">
        <f t="shared" si="0"/>
        <v>2</v>
      </c>
      <c r="C19" s="19" t="str">
        <f t="shared" si="1"/>
        <v>29</v>
      </c>
      <c r="D19" s="36" t="str">
        <f t="shared" si="2"/>
        <v>290</v>
      </c>
      <c r="E19" s="37" t="s">
        <v>36</v>
      </c>
      <c r="F19" s="38">
        <v>6225000</v>
      </c>
      <c r="G19" s="38">
        <v>0</v>
      </c>
      <c r="H19" s="38">
        <v>6225000</v>
      </c>
      <c r="I19" s="38">
        <v>10327631.439999999</v>
      </c>
      <c r="J19" s="11">
        <f t="shared" si="3"/>
        <v>1.6590572594377508</v>
      </c>
      <c r="K19" s="38">
        <v>11287826.859999999</v>
      </c>
      <c r="L19" s="38">
        <v>1635164.81</v>
      </c>
      <c r="M19" s="38">
        <v>9652662.0500000007</v>
      </c>
      <c r="N19" s="11">
        <f t="shared" si="4"/>
        <v>0.93464431860089703</v>
      </c>
      <c r="O19" s="38">
        <v>674969.39</v>
      </c>
      <c r="P19" s="12">
        <f t="shared" si="5"/>
        <v>4102631.4399999995</v>
      </c>
    </row>
    <row r="20" spans="1:16" s="39" customFormat="1" x14ac:dyDescent="0.2">
      <c r="A20" s="35">
        <v>30200</v>
      </c>
      <c r="B20" s="19" t="str">
        <f t="shared" si="0"/>
        <v>3</v>
      </c>
      <c r="C20" s="19" t="str">
        <f t="shared" si="1"/>
        <v>30</v>
      </c>
      <c r="D20" s="36" t="str">
        <f t="shared" si="2"/>
        <v>302</v>
      </c>
      <c r="E20" s="37" t="s">
        <v>37</v>
      </c>
      <c r="F20" s="38">
        <v>0</v>
      </c>
      <c r="G20" s="38">
        <v>0</v>
      </c>
      <c r="H20" s="38">
        <v>0</v>
      </c>
      <c r="I20" s="38">
        <v>-72.680000000000007</v>
      </c>
      <c r="J20" s="11" t="str">
        <f t="shared" si="3"/>
        <v xml:space="preserve"> </v>
      </c>
      <c r="K20" s="38">
        <v>0</v>
      </c>
      <c r="L20" s="38">
        <v>72.680000000000007</v>
      </c>
      <c r="M20" s="38">
        <v>-72.680000000000007</v>
      </c>
      <c r="N20" s="11">
        <f t="shared" si="4"/>
        <v>1</v>
      </c>
      <c r="O20" s="38">
        <v>0</v>
      </c>
      <c r="P20" s="12">
        <f t="shared" si="5"/>
        <v>-72.680000000000007</v>
      </c>
    </row>
    <row r="21" spans="1:16" s="39" customFormat="1" x14ac:dyDescent="0.2">
      <c r="A21" s="35">
        <v>31900</v>
      </c>
      <c r="B21" s="19" t="str">
        <f t="shared" si="0"/>
        <v>3</v>
      </c>
      <c r="C21" s="19" t="str">
        <f t="shared" si="1"/>
        <v>31</v>
      </c>
      <c r="D21" s="36" t="str">
        <f t="shared" si="2"/>
        <v>319</v>
      </c>
      <c r="E21" s="37" t="s">
        <v>38</v>
      </c>
      <c r="F21" s="38">
        <v>40000</v>
      </c>
      <c r="G21" s="38">
        <v>0</v>
      </c>
      <c r="H21" s="38">
        <v>40000</v>
      </c>
      <c r="I21" s="38">
        <v>27338.48</v>
      </c>
      <c r="J21" s="11">
        <f t="shared" si="3"/>
        <v>0.68346200000000001</v>
      </c>
      <c r="K21" s="38">
        <v>17260.259999999998</v>
      </c>
      <c r="L21" s="38">
        <v>0</v>
      </c>
      <c r="M21" s="38">
        <v>17260.259999999998</v>
      </c>
      <c r="N21" s="11">
        <f t="shared" si="4"/>
        <v>0.63135404748179114</v>
      </c>
      <c r="O21" s="38">
        <v>10078.219999999999</v>
      </c>
      <c r="P21" s="12">
        <f t="shared" si="5"/>
        <v>-12661.52</v>
      </c>
    </row>
    <row r="22" spans="1:16" s="39" customFormat="1" x14ac:dyDescent="0.2">
      <c r="A22" s="35">
        <v>32100</v>
      </c>
      <c r="B22" s="19" t="str">
        <f t="shared" si="0"/>
        <v>3</v>
      </c>
      <c r="C22" s="19" t="str">
        <f t="shared" si="1"/>
        <v>32</v>
      </c>
      <c r="D22" s="36" t="str">
        <f t="shared" si="2"/>
        <v>321</v>
      </c>
      <c r="E22" s="37" t="s">
        <v>39</v>
      </c>
      <c r="F22" s="38">
        <v>4500000</v>
      </c>
      <c r="G22" s="38">
        <v>0</v>
      </c>
      <c r="H22" s="38">
        <v>4500000</v>
      </c>
      <c r="I22" s="38">
        <v>5636702.5499999998</v>
      </c>
      <c r="J22" s="11">
        <f t="shared" si="3"/>
        <v>1.2526005666666666</v>
      </c>
      <c r="K22" s="38">
        <v>5329343.51</v>
      </c>
      <c r="L22" s="38">
        <v>163222.82</v>
      </c>
      <c r="M22" s="38">
        <v>5166120.6900000004</v>
      </c>
      <c r="N22" s="11">
        <f t="shared" si="4"/>
        <v>0.91651468995822749</v>
      </c>
      <c r="O22" s="38">
        <v>470581.86</v>
      </c>
      <c r="P22" s="12">
        <f t="shared" si="5"/>
        <v>1136702.5499999998</v>
      </c>
    </row>
    <row r="23" spans="1:16" s="39" customFormat="1" x14ac:dyDescent="0.2">
      <c r="A23" s="35">
        <v>32300</v>
      </c>
      <c r="B23" s="19" t="str">
        <f t="shared" si="0"/>
        <v>3</v>
      </c>
      <c r="C23" s="19" t="str">
        <f t="shared" si="1"/>
        <v>32</v>
      </c>
      <c r="D23" s="36" t="str">
        <f t="shared" si="2"/>
        <v>323</v>
      </c>
      <c r="E23" s="37" t="s">
        <v>40</v>
      </c>
      <c r="F23" s="38">
        <v>170000</v>
      </c>
      <c r="G23" s="38">
        <v>0</v>
      </c>
      <c r="H23" s="38">
        <v>170000</v>
      </c>
      <c r="I23" s="38">
        <v>219256.2</v>
      </c>
      <c r="J23" s="11">
        <f t="shared" si="3"/>
        <v>1.2897423529411765</v>
      </c>
      <c r="K23" s="38">
        <v>225264.67</v>
      </c>
      <c r="L23" s="38">
        <v>9560.9</v>
      </c>
      <c r="M23" s="38">
        <v>215703.77</v>
      </c>
      <c r="N23" s="11">
        <f t="shared" si="4"/>
        <v>0.98379781278704992</v>
      </c>
      <c r="O23" s="38">
        <v>3552.43</v>
      </c>
      <c r="P23" s="12">
        <f t="shared" si="5"/>
        <v>49256.200000000012</v>
      </c>
    </row>
    <row r="24" spans="1:16" s="39" customFormat="1" x14ac:dyDescent="0.2">
      <c r="A24" s="35">
        <v>32500</v>
      </c>
      <c r="B24" s="19" t="str">
        <f t="shared" si="0"/>
        <v>3</v>
      </c>
      <c r="C24" s="19" t="str">
        <f t="shared" si="1"/>
        <v>32</v>
      </c>
      <c r="D24" s="36" t="str">
        <f t="shared" si="2"/>
        <v>325</v>
      </c>
      <c r="E24" s="37" t="s">
        <v>41</v>
      </c>
      <c r="F24" s="38">
        <v>150000</v>
      </c>
      <c r="G24" s="38">
        <v>0</v>
      </c>
      <c r="H24" s="38">
        <v>150000</v>
      </c>
      <c r="I24" s="38">
        <v>193110.16</v>
      </c>
      <c r="J24" s="11">
        <f t="shared" si="3"/>
        <v>1.2874010666666666</v>
      </c>
      <c r="K24" s="38">
        <v>183475.38</v>
      </c>
      <c r="L24" s="38">
        <v>1566.18</v>
      </c>
      <c r="M24" s="38">
        <v>181909.2</v>
      </c>
      <c r="N24" s="11">
        <f t="shared" si="4"/>
        <v>0.94199704458843603</v>
      </c>
      <c r="O24" s="38">
        <v>11200.96</v>
      </c>
      <c r="P24" s="12">
        <f t="shared" si="5"/>
        <v>43110.16</v>
      </c>
    </row>
    <row r="25" spans="1:16" s="39" customFormat="1" x14ac:dyDescent="0.2">
      <c r="A25" s="35">
        <v>32600</v>
      </c>
      <c r="B25" s="19" t="str">
        <f t="shared" si="0"/>
        <v>3</v>
      </c>
      <c r="C25" s="19" t="str">
        <f t="shared" si="1"/>
        <v>32</v>
      </c>
      <c r="D25" s="36" t="str">
        <f t="shared" si="2"/>
        <v>326</v>
      </c>
      <c r="E25" s="37" t="s">
        <v>42</v>
      </c>
      <c r="F25" s="38">
        <v>280000</v>
      </c>
      <c r="G25" s="38">
        <v>0</v>
      </c>
      <c r="H25" s="38">
        <v>280000</v>
      </c>
      <c r="I25" s="38">
        <v>338955.85</v>
      </c>
      <c r="J25" s="11">
        <f t="shared" si="3"/>
        <v>1.2105566071428571</v>
      </c>
      <c r="K25" s="38">
        <v>338051.61</v>
      </c>
      <c r="L25" s="38">
        <v>627.78</v>
      </c>
      <c r="M25" s="38">
        <v>337423.83</v>
      </c>
      <c r="N25" s="11">
        <f t="shared" si="4"/>
        <v>0.99548017831820879</v>
      </c>
      <c r="O25" s="38">
        <v>1532.02</v>
      </c>
      <c r="P25" s="12">
        <f t="shared" si="5"/>
        <v>58955.849999999977</v>
      </c>
    </row>
    <row r="26" spans="1:16" s="39" customFormat="1" x14ac:dyDescent="0.2">
      <c r="A26" s="35">
        <v>32900</v>
      </c>
      <c r="B26" s="19" t="str">
        <f t="shared" si="0"/>
        <v>3</v>
      </c>
      <c r="C26" s="19" t="str">
        <f t="shared" si="1"/>
        <v>32</v>
      </c>
      <c r="D26" s="36" t="str">
        <f t="shared" si="2"/>
        <v>329</v>
      </c>
      <c r="E26" s="37" t="s">
        <v>43</v>
      </c>
      <c r="F26" s="38">
        <v>12000</v>
      </c>
      <c r="G26" s="38">
        <v>0</v>
      </c>
      <c r="H26" s="38">
        <v>12000</v>
      </c>
      <c r="I26" s="38">
        <v>15713.24</v>
      </c>
      <c r="J26" s="11">
        <f t="shared" si="3"/>
        <v>1.3094366666666666</v>
      </c>
      <c r="K26" s="38">
        <v>15927.8</v>
      </c>
      <c r="L26" s="38">
        <v>214.56</v>
      </c>
      <c r="M26" s="38">
        <v>15713.24</v>
      </c>
      <c r="N26" s="11">
        <f t="shared" si="4"/>
        <v>1</v>
      </c>
      <c r="O26" s="38">
        <v>0</v>
      </c>
      <c r="P26" s="12">
        <f t="shared" si="5"/>
        <v>3713.24</v>
      </c>
    </row>
    <row r="27" spans="1:16" s="39" customFormat="1" x14ac:dyDescent="0.2">
      <c r="A27" s="35">
        <v>32901</v>
      </c>
      <c r="B27" s="19" t="str">
        <f t="shared" si="0"/>
        <v>3</v>
      </c>
      <c r="C27" s="19" t="str">
        <f t="shared" si="1"/>
        <v>32</v>
      </c>
      <c r="D27" s="36" t="str">
        <f t="shared" si="2"/>
        <v>329</v>
      </c>
      <c r="E27" s="37" t="s">
        <v>44</v>
      </c>
      <c r="F27" s="38">
        <v>150000</v>
      </c>
      <c r="G27" s="38">
        <v>0</v>
      </c>
      <c r="H27" s="38">
        <v>150000</v>
      </c>
      <c r="I27" s="38">
        <v>89488.07</v>
      </c>
      <c r="J27" s="11">
        <f t="shared" si="3"/>
        <v>0.59658713333333335</v>
      </c>
      <c r="K27" s="38">
        <v>83301.02</v>
      </c>
      <c r="L27" s="38">
        <v>0</v>
      </c>
      <c r="M27" s="38">
        <v>83301.02</v>
      </c>
      <c r="N27" s="11">
        <f t="shared" si="4"/>
        <v>0.93086173386016702</v>
      </c>
      <c r="O27" s="38">
        <v>6187.05</v>
      </c>
      <c r="P27" s="12">
        <f t="shared" si="5"/>
        <v>-60511.929999999993</v>
      </c>
    </row>
    <row r="28" spans="1:16" s="39" customFormat="1" x14ac:dyDescent="0.2">
      <c r="A28" s="35">
        <v>32902</v>
      </c>
      <c r="B28" s="19" t="str">
        <f t="shared" si="0"/>
        <v>3</v>
      </c>
      <c r="C28" s="19" t="str">
        <f t="shared" si="1"/>
        <v>32</v>
      </c>
      <c r="D28" s="36" t="str">
        <f t="shared" si="2"/>
        <v>329</v>
      </c>
      <c r="E28" s="37" t="s">
        <v>45</v>
      </c>
      <c r="F28" s="38">
        <v>15000</v>
      </c>
      <c r="G28" s="38">
        <v>0</v>
      </c>
      <c r="H28" s="38">
        <v>15000</v>
      </c>
      <c r="I28" s="38">
        <v>42720.42</v>
      </c>
      <c r="J28" s="11">
        <f t="shared" si="3"/>
        <v>2.8480279999999998</v>
      </c>
      <c r="K28" s="38">
        <v>34348.769999999997</v>
      </c>
      <c r="L28" s="38">
        <v>49.98</v>
      </c>
      <c r="M28" s="38">
        <v>34298.79</v>
      </c>
      <c r="N28" s="11">
        <f t="shared" si="4"/>
        <v>0.80286640440332757</v>
      </c>
      <c r="O28" s="38">
        <v>8421.6299999999992</v>
      </c>
      <c r="P28" s="12">
        <f t="shared" si="5"/>
        <v>27720.42</v>
      </c>
    </row>
    <row r="29" spans="1:16" s="39" customFormat="1" x14ac:dyDescent="0.2">
      <c r="A29" s="35">
        <v>32903</v>
      </c>
      <c r="B29" s="19" t="str">
        <f t="shared" si="0"/>
        <v>3</v>
      </c>
      <c r="C29" s="19" t="str">
        <f t="shared" si="1"/>
        <v>32</v>
      </c>
      <c r="D29" s="36" t="str">
        <f t="shared" si="2"/>
        <v>329</v>
      </c>
      <c r="E29" s="37" t="s">
        <v>46</v>
      </c>
      <c r="F29" s="38">
        <v>5000</v>
      </c>
      <c r="G29" s="38">
        <v>0</v>
      </c>
      <c r="H29" s="38">
        <v>5000</v>
      </c>
      <c r="I29" s="38">
        <v>5251.21</v>
      </c>
      <c r="J29" s="11">
        <f t="shared" si="3"/>
        <v>1.0502419999999999</v>
      </c>
      <c r="K29" s="38">
        <v>3307.24</v>
      </c>
      <c r="L29" s="38">
        <v>0</v>
      </c>
      <c r="M29" s="38">
        <v>3307.24</v>
      </c>
      <c r="N29" s="11">
        <f t="shared" si="4"/>
        <v>0.62980532105933673</v>
      </c>
      <c r="O29" s="38">
        <v>1943.97</v>
      </c>
      <c r="P29" s="12">
        <f t="shared" si="5"/>
        <v>251.21000000000004</v>
      </c>
    </row>
    <row r="30" spans="1:16" s="39" customFormat="1" x14ac:dyDescent="0.2">
      <c r="A30" s="35">
        <v>32904</v>
      </c>
      <c r="B30" s="19" t="str">
        <f t="shared" si="0"/>
        <v>3</v>
      </c>
      <c r="C30" s="19" t="str">
        <f t="shared" si="1"/>
        <v>32</v>
      </c>
      <c r="D30" s="36" t="str">
        <f t="shared" si="2"/>
        <v>329</v>
      </c>
      <c r="E30" s="37" t="s">
        <v>47</v>
      </c>
      <c r="F30" s="38">
        <v>11000</v>
      </c>
      <c r="G30" s="38">
        <v>0</v>
      </c>
      <c r="H30" s="38">
        <v>11000</v>
      </c>
      <c r="I30" s="38">
        <v>16733.849999999999</v>
      </c>
      <c r="J30" s="11">
        <f t="shared" si="3"/>
        <v>1.5212590909090908</v>
      </c>
      <c r="K30" s="38">
        <v>16795.45</v>
      </c>
      <c r="L30" s="38">
        <v>61.6</v>
      </c>
      <c r="M30" s="38">
        <v>16733.849999999999</v>
      </c>
      <c r="N30" s="11">
        <f t="shared" si="4"/>
        <v>1</v>
      </c>
      <c r="O30" s="38">
        <v>0</v>
      </c>
      <c r="P30" s="12">
        <f t="shared" si="5"/>
        <v>5733.8499999999985</v>
      </c>
    </row>
    <row r="31" spans="1:16" s="39" customFormat="1" x14ac:dyDescent="0.2">
      <c r="A31" s="35">
        <v>33000</v>
      </c>
      <c r="B31" s="19" t="str">
        <f t="shared" si="0"/>
        <v>3</v>
      </c>
      <c r="C31" s="19" t="str">
        <f t="shared" si="1"/>
        <v>33</v>
      </c>
      <c r="D31" s="36" t="str">
        <f t="shared" si="2"/>
        <v>330</v>
      </c>
      <c r="E31" s="37" t="s">
        <v>48</v>
      </c>
      <c r="F31" s="38">
        <v>5250000</v>
      </c>
      <c r="G31" s="38">
        <v>0</v>
      </c>
      <c r="H31" s="38">
        <v>5250000</v>
      </c>
      <c r="I31" s="38">
        <v>5029174.71</v>
      </c>
      <c r="J31" s="11">
        <f t="shared" si="3"/>
        <v>0.95793804000000005</v>
      </c>
      <c r="K31" s="38">
        <v>4838966.25</v>
      </c>
      <c r="L31" s="38">
        <v>778.84</v>
      </c>
      <c r="M31" s="38">
        <v>4838187.41</v>
      </c>
      <c r="N31" s="11">
        <f t="shared" si="4"/>
        <v>0.9620241270162595</v>
      </c>
      <c r="O31" s="38">
        <v>190987.3</v>
      </c>
      <c r="P31" s="12">
        <f t="shared" si="5"/>
        <v>-220825.29000000004</v>
      </c>
    </row>
    <row r="32" spans="1:16" s="39" customFormat="1" x14ac:dyDescent="0.2">
      <c r="A32" s="35">
        <v>33100</v>
      </c>
      <c r="B32" s="19" t="str">
        <f t="shared" si="0"/>
        <v>3</v>
      </c>
      <c r="C32" s="19" t="str">
        <f t="shared" si="1"/>
        <v>33</v>
      </c>
      <c r="D32" s="36" t="str">
        <f t="shared" si="2"/>
        <v>331</v>
      </c>
      <c r="E32" s="37" t="s">
        <v>49</v>
      </c>
      <c r="F32" s="38">
        <v>1675000</v>
      </c>
      <c r="G32" s="38">
        <v>0</v>
      </c>
      <c r="H32" s="38">
        <v>1675000</v>
      </c>
      <c r="I32" s="38">
        <v>1750616.68</v>
      </c>
      <c r="J32" s="11">
        <f t="shared" si="3"/>
        <v>1.0451442865671641</v>
      </c>
      <c r="K32" s="38">
        <v>1657002.67</v>
      </c>
      <c r="L32" s="38">
        <v>4926.3</v>
      </c>
      <c r="M32" s="38">
        <v>1652076.37</v>
      </c>
      <c r="N32" s="11">
        <f t="shared" si="4"/>
        <v>0.94371108699821149</v>
      </c>
      <c r="O32" s="38">
        <v>98540.31</v>
      </c>
      <c r="P32" s="12">
        <f t="shared" si="5"/>
        <v>75616.679999999935</v>
      </c>
    </row>
    <row r="33" spans="1:16" s="39" customFormat="1" x14ac:dyDescent="0.2">
      <c r="A33" s="35">
        <v>33400</v>
      </c>
      <c r="B33" s="19" t="str">
        <f t="shared" si="0"/>
        <v>3</v>
      </c>
      <c r="C33" s="19" t="str">
        <f t="shared" si="1"/>
        <v>33</v>
      </c>
      <c r="D33" s="36" t="str">
        <f t="shared" si="2"/>
        <v>334</v>
      </c>
      <c r="E33" s="37" t="s">
        <v>50</v>
      </c>
      <c r="F33" s="38">
        <v>40000</v>
      </c>
      <c r="G33" s="38">
        <v>0</v>
      </c>
      <c r="H33" s="38">
        <v>40000</v>
      </c>
      <c r="I33" s="38">
        <v>44037.08</v>
      </c>
      <c r="J33" s="11">
        <f t="shared" si="3"/>
        <v>1.100927</v>
      </c>
      <c r="K33" s="38">
        <v>45053.91</v>
      </c>
      <c r="L33" s="38">
        <v>1124.6199999999999</v>
      </c>
      <c r="M33" s="38">
        <v>43929.29</v>
      </c>
      <c r="N33" s="11">
        <f t="shared" si="4"/>
        <v>0.99755229002467916</v>
      </c>
      <c r="O33" s="38">
        <v>107.79</v>
      </c>
      <c r="P33" s="12">
        <f t="shared" si="5"/>
        <v>4037.0800000000017</v>
      </c>
    </row>
    <row r="34" spans="1:16" s="39" customFormat="1" x14ac:dyDescent="0.2">
      <c r="A34" s="35">
        <v>33501</v>
      </c>
      <c r="B34" s="19" t="str">
        <f t="shared" si="0"/>
        <v>3</v>
      </c>
      <c r="C34" s="19" t="str">
        <f t="shared" si="1"/>
        <v>33</v>
      </c>
      <c r="D34" s="36" t="str">
        <f t="shared" si="2"/>
        <v>335</v>
      </c>
      <c r="E34" s="37" t="s">
        <v>51</v>
      </c>
      <c r="F34" s="38">
        <v>1500000</v>
      </c>
      <c r="G34" s="38">
        <v>0</v>
      </c>
      <c r="H34" s="38">
        <v>1500000</v>
      </c>
      <c r="I34" s="38">
        <v>1163819.1200000001</v>
      </c>
      <c r="J34" s="11">
        <f t="shared" si="3"/>
        <v>0.77587941333333343</v>
      </c>
      <c r="K34" s="38">
        <v>1164307.7</v>
      </c>
      <c r="L34" s="38">
        <v>2045.19</v>
      </c>
      <c r="M34" s="38">
        <v>1162262.51</v>
      </c>
      <c r="N34" s="11">
        <f t="shared" si="4"/>
        <v>0.99866249834424436</v>
      </c>
      <c r="O34" s="38">
        <v>1556.61</v>
      </c>
      <c r="P34" s="12">
        <f t="shared" si="5"/>
        <v>-336180.87999999989</v>
      </c>
    </row>
    <row r="35" spans="1:16" s="39" customFormat="1" x14ac:dyDescent="0.2">
      <c r="A35" s="35">
        <v>33502</v>
      </c>
      <c r="B35" s="19" t="str">
        <f t="shared" si="0"/>
        <v>3</v>
      </c>
      <c r="C35" s="19" t="str">
        <f t="shared" si="1"/>
        <v>33</v>
      </c>
      <c r="D35" s="36" t="str">
        <f t="shared" si="2"/>
        <v>335</v>
      </c>
      <c r="E35" s="37" t="s">
        <v>52</v>
      </c>
      <c r="F35" s="38">
        <v>50000</v>
      </c>
      <c r="G35" s="38">
        <v>0</v>
      </c>
      <c r="H35" s="38">
        <v>50000</v>
      </c>
      <c r="I35" s="38">
        <v>35154.39</v>
      </c>
      <c r="J35" s="11">
        <f t="shared" si="3"/>
        <v>0.70308780000000004</v>
      </c>
      <c r="K35" s="38">
        <v>31280.19</v>
      </c>
      <c r="L35" s="38">
        <v>0</v>
      </c>
      <c r="M35" s="38">
        <v>31280.19</v>
      </c>
      <c r="N35" s="11">
        <f t="shared" si="4"/>
        <v>0.88979470273840622</v>
      </c>
      <c r="O35" s="38">
        <v>3874.2</v>
      </c>
      <c r="P35" s="12">
        <f t="shared" si="5"/>
        <v>-14845.61</v>
      </c>
    </row>
    <row r="36" spans="1:16" s="39" customFormat="1" x14ac:dyDescent="0.2">
      <c r="A36" s="35">
        <v>33503</v>
      </c>
      <c r="B36" s="19" t="str">
        <f t="shared" si="0"/>
        <v>3</v>
      </c>
      <c r="C36" s="19" t="str">
        <f t="shared" si="1"/>
        <v>33</v>
      </c>
      <c r="D36" s="36" t="str">
        <f t="shared" si="2"/>
        <v>335</v>
      </c>
      <c r="E36" s="37" t="s">
        <v>53</v>
      </c>
      <c r="F36" s="38">
        <v>400000</v>
      </c>
      <c r="G36" s="38">
        <v>0</v>
      </c>
      <c r="H36" s="38">
        <v>400000</v>
      </c>
      <c r="I36" s="38">
        <v>427241.15</v>
      </c>
      <c r="J36" s="11">
        <f t="shared" si="3"/>
        <v>1.0681028750000001</v>
      </c>
      <c r="K36" s="38">
        <v>324681.75</v>
      </c>
      <c r="L36" s="38">
        <v>455.54</v>
      </c>
      <c r="M36" s="38">
        <v>324226.21000000002</v>
      </c>
      <c r="N36" s="11">
        <f t="shared" si="4"/>
        <v>0.75888338471142114</v>
      </c>
      <c r="O36" s="38">
        <v>103014.94</v>
      </c>
      <c r="P36" s="12">
        <f t="shared" si="5"/>
        <v>27241.150000000023</v>
      </c>
    </row>
    <row r="37" spans="1:16" s="39" customFormat="1" x14ac:dyDescent="0.2">
      <c r="A37" s="35">
        <v>33504</v>
      </c>
      <c r="B37" s="19" t="str">
        <f t="shared" si="0"/>
        <v>3</v>
      </c>
      <c r="C37" s="19" t="str">
        <f t="shared" si="1"/>
        <v>33</v>
      </c>
      <c r="D37" s="36" t="str">
        <f t="shared" si="2"/>
        <v>335</v>
      </c>
      <c r="E37" s="37" t="s">
        <v>54</v>
      </c>
      <c r="F37" s="38">
        <v>4500000</v>
      </c>
      <c r="G37" s="38">
        <v>0</v>
      </c>
      <c r="H37" s="38">
        <v>4500000</v>
      </c>
      <c r="I37" s="38">
        <v>5603135.2599999998</v>
      </c>
      <c r="J37" s="11">
        <f t="shared" si="3"/>
        <v>1.2451411688888889</v>
      </c>
      <c r="K37" s="38">
        <v>5290363.3499999996</v>
      </c>
      <c r="L37" s="38">
        <v>66.260000000000005</v>
      </c>
      <c r="M37" s="38">
        <v>5290297.09</v>
      </c>
      <c r="N37" s="11">
        <f t="shared" si="4"/>
        <v>0.94416730000553295</v>
      </c>
      <c r="O37" s="38">
        <v>312838.17</v>
      </c>
      <c r="P37" s="12">
        <f t="shared" si="5"/>
        <v>1103135.2599999998</v>
      </c>
    </row>
    <row r="38" spans="1:16" s="39" customFormat="1" x14ac:dyDescent="0.2">
      <c r="A38" s="35">
        <v>33505</v>
      </c>
      <c r="B38" s="19" t="str">
        <f t="shared" si="0"/>
        <v>3</v>
      </c>
      <c r="C38" s="19" t="str">
        <f t="shared" si="1"/>
        <v>33</v>
      </c>
      <c r="D38" s="36" t="str">
        <f t="shared" si="2"/>
        <v>335</v>
      </c>
      <c r="E38" s="37" t="s">
        <v>55</v>
      </c>
      <c r="F38" s="38">
        <v>300000</v>
      </c>
      <c r="G38" s="38">
        <v>0</v>
      </c>
      <c r="H38" s="38">
        <v>300000</v>
      </c>
      <c r="I38" s="38">
        <v>605976.55000000005</v>
      </c>
      <c r="J38" s="11">
        <f t="shared" si="3"/>
        <v>2.0199218333333335</v>
      </c>
      <c r="K38" s="38">
        <v>596595.9</v>
      </c>
      <c r="L38" s="38">
        <v>705.43</v>
      </c>
      <c r="M38" s="38">
        <v>595890.47</v>
      </c>
      <c r="N38" s="11">
        <f t="shared" si="4"/>
        <v>0.98335565955481263</v>
      </c>
      <c r="O38" s="38">
        <v>10086.08</v>
      </c>
      <c r="P38" s="12">
        <f t="shared" si="5"/>
        <v>305976.55000000005</v>
      </c>
    </row>
    <row r="39" spans="1:16" s="39" customFormat="1" x14ac:dyDescent="0.2">
      <c r="A39" s="35">
        <v>33800</v>
      </c>
      <c r="B39" s="19" t="str">
        <f t="shared" si="0"/>
        <v>3</v>
      </c>
      <c r="C39" s="19" t="str">
        <f t="shared" si="1"/>
        <v>33</v>
      </c>
      <c r="D39" s="36" t="str">
        <f t="shared" si="2"/>
        <v>338</v>
      </c>
      <c r="E39" s="37" t="s">
        <v>56</v>
      </c>
      <c r="F39" s="38">
        <v>750000</v>
      </c>
      <c r="G39" s="38">
        <v>0</v>
      </c>
      <c r="H39" s="38">
        <v>750000</v>
      </c>
      <c r="I39" s="38">
        <v>748567.12</v>
      </c>
      <c r="J39" s="11">
        <f t="shared" si="3"/>
        <v>0.9980894933333333</v>
      </c>
      <c r="K39" s="38">
        <v>762121.36</v>
      </c>
      <c r="L39" s="38">
        <v>13554.24</v>
      </c>
      <c r="M39" s="38">
        <v>748567.12</v>
      </c>
      <c r="N39" s="11">
        <f t="shared" si="4"/>
        <v>1</v>
      </c>
      <c r="O39" s="38">
        <v>0</v>
      </c>
      <c r="P39" s="12">
        <f t="shared" si="5"/>
        <v>-1432.8800000000047</v>
      </c>
    </row>
    <row r="40" spans="1:16" s="39" customFormat="1" x14ac:dyDescent="0.2">
      <c r="A40" s="35">
        <v>34200</v>
      </c>
      <c r="B40" s="19" t="str">
        <f t="shared" si="0"/>
        <v>3</v>
      </c>
      <c r="C40" s="19" t="str">
        <f t="shared" si="1"/>
        <v>34</v>
      </c>
      <c r="D40" s="36" t="str">
        <f t="shared" si="2"/>
        <v>342</v>
      </c>
      <c r="E40" s="37" t="s">
        <v>57</v>
      </c>
      <c r="F40" s="38">
        <v>100000</v>
      </c>
      <c r="G40" s="38">
        <v>0</v>
      </c>
      <c r="H40" s="38">
        <v>100000</v>
      </c>
      <c r="I40" s="38">
        <v>103563</v>
      </c>
      <c r="J40" s="11">
        <f t="shared" si="3"/>
        <v>1.0356300000000001</v>
      </c>
      <c r="K40" s="38">
        <v>104017</v>
      </c>
      <c r="L40" s="38">
        <v>454</v>
      </c>
      <c r="M40" s="38">
        <v>103563</v>
      </c>
      <c r="N40" s="11">
        <f t="shared" si="4"/>
        <v>1</v>
      </c>
      <c r="O40" s="38">
        <v>0</v>
      </c>
      <c r="P40" s="12">
        <f t="shared" si="5"/>
        <v>3563</v>
      </c>
    </row>
    <row r="41" spans="1:16" s="39" customFormat="1" x14ac:dyDescent="0.2">
      <c r="A41" s="35">
        <v>34201</v>
      </c>
      <c r="B41" s="19" t="str">
        <f t="shared" si="0"/>
        <v>3</v>
      </c>
      <c r="C41" s="19" t="str">
        <f t="shared" si="1"/>
        <v>34</v>
      </c>
      <c r="D41" s="36" t="str">
        <f t="shared" si="2"/>
        <v>342</v>
      </c>
      <c r="E41" s="37" t="s">
        <v>58</v>
      </c>
      <c r="F41" s="38">
        <v>775000</v>
      </c>
      <c r="G41" s="38">
        <v>0</v>
      </c>
      <c r="H41" s="38">
        <v>775000</v>
      </c>
      <c r="I41" s="38">
        <v>588707.47</v>
      </c>
      <c r="J41" s="11">
        <f t="shared" si="3"/>
        <v>0.75962254193548384</v>
      </c>
      <c r="K41" s="38">
        <v>588707.47</v>
      </c>
      <c r="L41" s="38">
        <v>0</v>
      </c>
      <c r="M41" s="38">
        <v>588707.47</v>
      </c>
      <c r="N41" s="11">
        <f t="shared" si="4"/>
        <v>1</v>
      </c>
      <c r="O41" s="38">
        <v>0</v>
      </c>
      <c r="P41" s="12">
        <f t="shared" si="5"/>
        <v>-186292.53000000003</v>
      </c>
    </row>
    <row r="42" spans="1:16" s="39" customFormat="1" x14ac:dyDescent="0.2">
      <c r="A42" s="35">
        <v>34400</v>
      </c>
      <c r="B42" s="19" t="str">
        <f t="shared" si="0"/>
        <v>3</v>
      </c>
      <c r="C42" s="19" t="str">
        <f t="shared" si="1"/>
        <v>34</v>
      </c>
      <c r="D42" s="36" t="str">
        <f t="shared" si="2"/>
        <v>344</v>
      </c>
      <c r="E42" s="37" t="s">
        <v>59</v>
      </c>
      <c r="F42" s="38">
        <v>5000</v>
      </c>
      <c r="G42" s="38">
        <v>0</v>
      </c>
      <c r="H42" s="38">
        <v>5000</v>
      </c>
      <c r="I42" s="38">
        <v>7704</v>
      </c>
      <c r="J42" s="11">
        <f t="shared" si="3"/>
        <v>1.5407999999999999</v>
      </c>
      <c r="K42" s="38">
        <v>7704</v>
      </c>
      <c r="L42" s="38">
        <v>0</v>
      </c>
      <c r="M42" s="38">
        <v>7704</v>
      </c>
      <c r="N42" s="11">
        <f t="shared" si="4"/>
        <v>1</v>
      </c>
      <c r="O42" s="38">
        <v>0</v>
      </c>
      <c r="P42" s="12">
        <f t="shared" si="5"/>
        <v>2704</v>
      </c>
    </row>
    <row r="43" spans="1:16" s="39" customFormat="1" x14ac:dyDescent="0.2">
      <c r="A43" s="35">
        <v>34901</v>
      </c>
      <c r="B43" s="19" t="str">
        <f t="shared" si="0"/>
        <v>3</v>
      </c>
      <c r="C43" s="19" t="str">
        <f t="shared" si="1"/>
        <v>34</v>
      </c>
      <c r="D43" s="36" t="str">
        <f t="shared" si="2"/>
        <v>349</v>
      </c>
      <c r="E43" s="37" t="s">
        <v>60</v>
      </c>
      <c r="F43" s="38">
        <v>25000</v>
      </c>
      <c r="G43" s="38">
        <v>0</v>
      </c>
      <c r="H43" s="38">
        <v>25000</v>
      </c>
      <c r="I43" s="38">
        <v>22769</v>
      </c>
      <c r="J43" s="11">
        <f t="shared" si="3"/>
        <v>0.91076000000000001</v>
      </c>
      <c r="K43" s="38">
        <v>22787</v>
      </c>
      <c r="L43" s="38">
        <v>18</v>
      </c>
      <c r="M43" s="38">
        <v>22769</v>
      </c>
      <c r="N43" s="11">
        <f t="shared" si="4"/>
        <v>1</v>
      </c>
      <c r="O43" s="38">
        <v>0</v>
      </c>
      <c r="P43" s="12">
        <f t="shared" si="5"/>
        <v>-2231</v>
      </c>
    </row>
    <row r="44" spans="1:16" s="39" customFormat="1" x14ac:dyDescent="0.2">
      <c r="A44" s="35">
        <v>34902</v>
      </c>
      <c r="B44" s="19" t="str">
        <f t="shared" si="0"/>
        <v>3</v>
      </c>
      <c r="C44" s="19" t="str">
        <f t="shared" si="1"/>
        <v>34</v>
      </c>
      <c r="D44" s="36" t="str">
        <f t="shared" si="2"/>
        <v>349</v>
      </c>
      <c r="E44" s="37" t="s">
        <v>61</v>
      </c>
      <c r="F44" s="38">
        <v>26120</v>
      </c>
      <c r="G44" s="38">
        <v>0</v>
      </c>
      <c r="H44" s="38">
        <v>26120</v>
      </c>
      <c r="I44" s="38">
        <v>31550.23</v>
      </c>
      <c r="J44" s="11">
        <f t="shared" si="3"/>
        <v>1.207895482388974</v>
      </c>
      <c r="K44" s="38">
        <v>31550.23</v>
      </c>
      <c r="L44" s="38">
        <v>0</v>
      </c>
      <c r="M44" s="38">
        <v>31550.23</v>
      </c>
      <c r="N44" s="11">
        <f t="shared" si="4"/>
        <v>1</v>
      </c>
      <c r="O44" s="38">
        <v>0</v>
      </c>
      <c r="P44" s="12">
        <f t="shared" si="5"/>
        <v>5430.23</v>
      </c>
    </row>
    <row r="45" spans="1:16" s="39" customFormat="1" x14ac:dyDescent="0.2">
      <c r="A45" s="35">
        <v>34903</v>
      </c>
      <c r="B45" s="19" t="str">
        <f t="shared" si="0"/>
        <v>3</v>
      </c>
      <c r="C45" s="19" t="str">
        <f t="shared" si="1"/>
        <v>34</v>
      </c>
      <c r="D45" s="36" t="str">
        <f t="shared" si="2"/>
        <v>349</v>
      </c>
      <c r="E45" s="37" t="s">
        <v>62</v>
      </c>
      <c r="F45" s="38">
        <v>16000</v>
      </c>
      <c r="G45" s="38">
        <v>0</v>
      </c>
      <c r="H45" s="38">
        <v>16000</v>
      </c>
      <c r="I45" s="38">
        <v>15288.64</v>
      </c>
      <c r="J45" s="11">
        <f t="shared" si="3"/>
        <v>0.95553999999999994</v>
      </c>
      <c r="K45" s="38">
        <v>15040.72</v>
      </c>
      <c r="L45" s="38">
        <v>0</v>
      </c>
      <c r="M45" s="38">
        <v>15040.72</v>
      </c>
      <c r="N45" s="11">
        <f t="shared" si="4"/>
        <v>0.98378403834481021</v>
      </c>
      <c r="O45" s="38">
        <v>247.92</v>
      </c>
      <c r="P45" s="12">
        <f t="shared" si="5"/>
        <v>-711.36000000000058</v>
      </c>
    </row>
    <row r="46" spans="1:16" s="39" customFormat="1" x14ac:dyDescent="0.2">
      <c r="A46" s="35">
        <v>34906</v>
      </c>
      <c r="B46" s="19" t="str">
        <f t="shared" si="0"/>
        <v>3</v>
      </c>
      <c r="C46" s="19" t="str">
        <f t="shared" si="1"/>
        <v>34</v>
      </c>
      <c r="D46" s="36" t="str">
        <f t="shared" si="2"/>
        <v>349</v>
      </c>
      <c r="E46" s="37" t="s">
        <v>63</v>
      </c>
      <c r="F46" s="38">
        <v>0</v>
      </c>
      <c r="G46" s="38">
        <v>0</v>
      </c>
      <c r="H46" s="38">
        <v>0</v>
      </c>
      <c r="I46" s="38">
        <v>10710.17</v>
      </c>
      <c r="J46" s="11" t="str">
        <f t="shared" si="3"/>
        <v xml:space="preserve"> </v>
      </c>
      <c r="K46" s="38">
        <v>10625.63</v>
      </c>
      <c r="L46" s="38">
        <v>0</v>
      </c>
      <c r="M46" s="38">
        <v>10625.63</v>
      </c>
      <c r="N46" s="11">
        <f t="shared" si="4"/>
        <v>0.99210656786960427</v>
      </c>
      <c r="O46" s="38">
        <v>84.54</v>
      </c>
      <c r="P46" s="12">
        <f t="shared" si="5"/>
        <v>10710.17</v>
      </c>
    </row>
    <row r="47" spans="1:16" s="39" customFormat="1" x14ac:dyDescent="0.2">
      <c r="A47" s="35">
        <v>34907</v>
      </c>
      <c r="B47" s="19" t="str">
        <f t="shared" si="0"/>
        <v>3</v>
      </c>
      <c r="C47" s="19" t="str">
        <f t="shared" si="1"/>
        <v>34</v>
      </c>
      <c r="D47" s="36" t="str">
        <f t="shared" si="2"/>
        <v>349</v>
      </c>
      <c r="E47" s="37" t="s">
        <v>64</v>
      </c>
      <c r="F47" s="38">
        <v>3070000</v>
      </c>
      <c r="G47" s="38">
        <v>0</v>
      </c>
      <c r="H47" s="38">
        <v>3070000</v>
      </c>
      <c r="I47" s="38">
        <v>2952680.23</v>
      </c>
      <c r="J47" s="11">
        <f t="shared" si="3"/>
        <v>0.96178509120521172</v>
      </c>
      <c r="K47" s="38">
        <v>2712510.42</v>
      </c>
      <c r="L47" s="38">
        <v>0</v>
      </c>
      <c r="M47" s="38">
        <v>2712510.42</v>
      </c>
      <c r="N47" s="11">
        <f t="shared" si="4"/>
        <v>0.91866040637932533</v>
      </c>
      <c r="O47" s="38">
        <v>240169.81</v>
      </c>
      <c r="P47" s="12">
        <f t="shared" si="5"/>
        <v>-117319.77000000002</v>
      </c>
    </row>
    <row r="48" spans="1:16" s="39" customFormat="1" x14ac:dyDescent="0.2">
      <c r="A48" s="35">
        <v>34908</v>
      </c>
      <c r="B48" s="19" t="str">
        <f t="shared" si="0"/>
        <v>3</v>
      </c>
      <c r="C48" s="19" t="str">
        <f t="shared" si="1"/>
        <v>34</v>
      </c>
      <c r="D48" s="36" t="str">
        <f t="shared" si="2"/>
        <v>349</v>
      </c>
      <c r="E48" s="37" t="s">
        <v>65</v>
      </c>
      <c r="F48" s="38">
        <v>225000</v>
      </c>
      <c r="G48" s="38">
        <v>0</v>
      </c>
      <c r="H48" s="38">
        <v>225000</v>
      </c>
      <c r="I48" s="38">
        <v>282145.68</v>
      </c>
      <c r="J48" s="11">
        <f t="shared" si="3"/>
        <v>1.2539807999999999</v>
      </c>
      <c r="K48" s="38">
        <v>235444.57</v>
      </c>
      <c r="L48" s="38">
        <v>0</v>
      </c>
      <c r="M48" s="38">
        <v>235444.57</v>
      </c>
      <c r="N48" s="11">
        <f t="shared" si="4"/>
        <v>0.8344787345317497</v>
      </c>
      <c r="O48" s="38">
        <v>46701.11</v>
      </c>
      <c r="P48" s="12">
        <f t="shared" si="5"/>
        <v>57145.679999999993</v>
      </c>
    </row>
    <row r="49" spans="1:16" s="39" customFormat="1" x14ac:dyDescent="0.2">
      <c r="A49" s="35">
        <v>34909</v>
      </c>
      <c r="B49" s="19" t="str">
        <f t="shared" si="0"/>
        <v>3</v>
      </c>
      <c r="C49" s="19" t="str">
        <f t="shared" si="1"/>
        <v>34</v>
      </c>
      <c r="D49" s="36" t="str">
        <f t="shared" si="2"/>
        <v>349</v>
      </c>
      <c r="E49" s="37" t="s">
        <v>66</v>
      </c>
      <c r="F49" s="38">
        <v>125000</v>
      </c>
      <c r="G49" s="38">
        <v>0</v>
      </c>
      <c r="H49" s="38">
        <v>125000</v>
      </c>
      <c r="I49" s="38">
        <v>78524.73</v>
      </c>
      <c r="J49" s="11">
        <f t="shared" si="3"/>
        <v>0.62819784000000001</v>
      </c>
      <c r="K49" s="38">
        <v>78524.73</v>
      </c>
      <c r="L49" s="38">
        <v>0</v>
      </c>
      <c r="M49" s="38">
        <v>78524.73</v>
      </c>
      <c r="N49" s="11">
        <f t="shared" si="4"/>
        <v>1</v>
      </c>
      <c r="O49" s="38">
        <v>0</v>
      </c>
      <c r="P49" s="12">
        <f t="shared" ref="P49:P112" si="6">I49-H49</f>
        <v>-46475.270000000004</v>
      </c>
    </row>
    <row r="50" spans="1:16" s="39" customFormat="1" x14ac:dyDescent="0.2">
      <c r="A50" s="35">
        <v>35100</v>
      </c>
      <c r="B50" s="19" t="str">
        <f t="shared" si="0"/>
        <v>3</v>
      </c>
      <c r="C50" s="19" t="str">
        <f t="shared" si="1"/>
        <v>35</v>
      </c>
      <c r="D50" s="36" t="str">
        <f t="shared" si="2"/>
        <v>351</v>
      </c>
      <c r="E50" s="37" t="s">
        <v>67</v>
      </c>
      <c r="F50" s="38">
        <v>1250000</v>
      </c>
      <c r="G50" s="38">
        <v>0</v>
      </c>
      <c r="H50" s="38">
        <v>1250000</v>
      </c>
      <c r="I50" s="38">
        <v>1344471.27</v>
      </c>
      <c r="J50" s="11">
        <f t="shared" si="3"/>
        <v>1.075577016</v>
      </c>
      <c r="K50" s="38">
        <v>1344471.27</v>
      </c>
      <c r="L50" s="38">
        <v>0</v>
      </c>
      <c r="M50" s="38">
        <v>1344471.27</v>
      </c>
      <c r="N50" s="11">
        <f t="shared" si="4"/>
        <v>1</v>
      </c>
      <c r="O50" s="38">
        <v>0</v>
      </c>
      <c r="P50" s="12">
        <f t="shared" si="6"/>
        <v>94471.270000000019</v>
      </c>
    </row>
    <row r="51" spans="1:16" s="39" customFormat="1" x14ac:dyDescent="0.2">
      <c r="A51" s="35">
        <v>36001</v>
      </c>
      <c r="B51" s="19" t="str">
        <f t="shared" si="0"/>
        <v>3</v>
      </c>
      <c r="C51" s="19" t="str">
        <f t="shared" si="1"/>
        <v>36</v>
      </c>
      <c r="D51" s="36" t="str">
        <f t="shared" si="2"/>
        <v>360</v>
      </c>
      <c r="E51" s="37" t="s">
        <v>68</v>
      </c>
      <c r="F51" s="38">
        <v>1222855</v>
      </c>
      <c r="G51" s="38">
        <v>0</v>
      </c>
      <c r="H51" s="38">
        <v>1222855</v>
      </c>
      <c r="I51" s="38">
        <v>397650.32</v>
      </c>
      <c r="J51" s="11">
        <f t="shared" si="3"/>
        <v>0.32518190627670496</v>
      </c>
      <c r="K51" s="38">
        <v>370329.89</v>
      </c>
      <c r="L51" s="38">
        <v>0</v>
      </c>
      <c r="M51" s="38">
        <v>370329.89</v>
      </c>
      <c r="N51" s="11">
        <f t="shared" si="4"/>
        <v>0.93129534008673753</v>
      </c>
      <c r="O51" s="38">
        <v>27320.43</v>
      </c>
      <c r="P51" s="12">
        <f t="shared" si="6"/>
        <v>-825204.67999999993</v>
      </c>
    </row>
    <row r="52" spans="1:16" s="39" customFormat="1" x14ac:dyDescent="0.2">
      <c r="A52" s="35">
        <v>36002</v>
      </c>
      <c r="B52" s="19" t="str">
        <f t="shared" si="0"/>
        <v>3</v>
      </c>
      <c r="C52" s="19" t="str">
        <f t="shared" si="1"/>
        <v>36</v>
      </c>
      <c r="D52" s="36" t="str">
        <f t="shared" si="2"/>
        <v>360</v>
      </c>
      <c r="E52" s="37" t="s">
        <v>69</v>
      </c>
      <c r="F52" s="38">
        <v>247000</v>
      </c>
      <c r="G52" s="38">
        <v>0</v>
      </c>
      <c r="H52" s="38">
        <v>247000</v>
      </c>
      <c r="I52" s="38">
        <v>223630.41</v>
      </c>
      <c r="J52" s="11">
        <f t="shared" si="3"/>
        <v>0.90538627530364368</v>
      </c>
      <c r="K52" s="38">
        <v>141465.89000000001</v>
      </c>
      <c r="L52" s="38">
        <v>0</v>
      </c>
      <c r="M52" s="38">
        <v>141465.89000000001</v>
      </c>
      <c r="N52" s="11">
        <f t="shared" si="4"/>
        <v>0.63258789356957312</v>
      </c>
      <c r="O52" s="38">
        <v>82164.52</v>
      </c>
      <c r="P52" s="12">
        <f t="shared" si="6"/>
        <v>-23369.589999999997</v>
      </c>
    </row>
    <row r="53" spans="1:16" s="39" customFormat="1" x14ac:dyDescent="0.2">
      <c r="A53" s="35">
        <v>36003</v>
      </c>
      <c r="B53" s="19" t="str">
        <f t="shared" si="0"/>
        <v>3</v>
      </c>
      <c r="C53" s="19" t="str">
        <f t="shared" si="1"/>
        <v>36</v>
      </c>
      <c r="D53" s="36" t="str">
        <f t="shared" si="2"/>
        <v>360</v>
      </c>
      <c r="E53" s="37" t="s">
        <v>70</v>
      </c>
      <c r="F53" s="38">
        <v>85000</v>
      </c>
      <c r="G53" s="38">
        <v>0</v>
      </c>
      <c r="H53" s="38">
        <v>85000</v>
      </c>
      <c r="I53" s="38">
        <v>213232.26</v>
      </c>
      <c r="J53" s="11">
        <f t="shared" si="3"/>
        <v>2.5086148235294119</v>
      </c>
      <c r="K53" s="38">
        <v>213104.26</v>
      </c>
      <c r="L53" s="38">
        <v>0</v>
      </c>
      <c r="M53" s="38">
        <v>213104.26</v>
      </c>
      <c r="N53" s="11">
        <f t="shared" ref="N53:N112" si="7">IF(I53=0," ",M53/I53)</f>
        <v>0.99939971559650498</v>
      </c>
      <c r="O53" s="38">
        <v>128</v>
      </c>
      <c r="P53" s="12">
        <f t="shared" si="6"/>
        <v>128232.26000000001</v>
      </c>
    </row>
    <row r="54" spans="1:16" s="39" customFormat="1" x14ac:dyDescent="0.2">
      <c r="A54" s="35">
        <v>36004</v>
      </c>
      <c r="B54" s="19" t="str">
        <f t="shared" ref="B54:B56" si="8">LEFT(A54,1)</f>
        <v>3</v>
      </c>
      <c r="C54" s="19" t="str">
        <f t="shared" ref="C54:C56" si="9">LEFT(A54,2)</f>
        <v>36</v>
      </c>
      <c r="D54" s="36" t="str">
        <f t="shared" ref="D54:D112" si="10">LEFT(A54,3)</f>
        <v>360</v>
      </c>
      <c r="E54" s="37" t="s">
        <v>71</v>
      </c>
      <c r="F54" s="38">
        <v>11000</v>
      </c>
      <c r="G54" s="38">
        <v>0</v>
      </c>
      <c r="H54" s="38">
        <v>11000</v>
      </c>
      <c r="I54" s="38">
        <v>0</v>
      </c>
      <c r="J54" s="11">
        <f t="shared" si="3"/>
        <v>0</v>
      </c>
      <c r="K54" s="38">
        <v>0</v>
      </c>
      <c r="L54" s="38">
        <v>0</v>
      </c>
      <c r="M54" s="38">
        <v>0</v>
      </c>
      <c r="N54" s="11" t="str">
        <f t="shared" si="7"/>
        <v xml:space="preserve"> </v>
      </c>
      <c r="O54" s="38">
        <v>0</v>
      </c>
      <c r="P54" s="12">
        <f t="shared" si="6"/>
        <v>-11000</v>
      </c>
    </row>
    <row r="55" spans="1:16" s="39" customFormat="1" x14ac:dyDescent="0.2">
      <c r="A55" s="35">
        <v>36005</v>
      </c>
      <c r="B55" s="19" t="str">
        <f t="shared" si="8"/>
        <v>3</v>
      </c>
      <c r="C55" s="19" t="str">
        <f t="shared" si="9"/>
        <v>36</v>
      </c>
      <c r="D55" s="36" t="str">
        <f t="shared" si="10"/>
        <v>360</v>
      </c>
      <c r="E55" s="37" t="s">
        <v>72</v>
      </c>
      <c r="F55" s="38">
        <v>141000</v>
      </c>
      <c r="G55" s="38">
        <v>0</v>
      </c>
      <c r="H55" s="38">
        <v>141000</v>
      </c>
      <c r="I55" s="38">
        <v>105880.46</v>
      </c>
      <c r="J55" s="11">
        <f t="shared" si="3"/>
        <v>0.75092524822695039</v>
      </c>
      <c r="K55" s="38">
        <v>105880.46</v>
      </c>
      <c r="L55" s="38">
        <v>0</v>
      </c>
      <c r="M55" s="38">
        <v>105880.46</v>
      </c>
      <c r="N55" s="11">
        <f t="shared" si="7"/>
        <v>1</v>
      </c>
      <c r="O55" s="38">
        <v>0</v>
      </c>
      <c r="P55" s="12">
        <f t="shared" si="6"/>
        <v>-35119.539999999994</v>
      </c>
    </row>
    <row r="56" spans="1:16" s="39" customFormat="1" x14ac:dyDescent="0.2">
      <c r="A56" s="35">
        <v>36006</v>
      </c>
      <c r="B56" s="19" t="str">
        <f t="shared" si="8"/>
        <v>3</v>
      </c>
      <c r="C56" s="19" t="str">
        <f t="shared" si="9"/>
        <v>36</v>
      </c>
      <c r="D56" s="36" t="str">
        <f t="shared" si="10"/>
        <v>360</v>
      </c>
      <c r="E56" s="37" t="s">
        <v>73</v>
      </c>
      <c r="F56" s="38">
        <v>120000</v>
      </c>
      <c r="G56" s="38">
        <v>0</v>
      </c>
      <c r="H56" s="38">
        <v>120000</v>
      </c>
      <c r="I56" s="38">
        <v>63306.67</v>
      </c>
      <c r="J56" s="11">
        <f t="shared" si="3"/>
        <v>0.5275555833333333</v>
      </c>
      <c r="K56" s="38">
        <v>60225.31</v>
      </c>
      <c r="L56" s="38">
        <v>0</v>
      </c>
      <c r="M56" s="38">
        <v>60225.31</v>
      </c>
      <c r="N56" s="11">
        <f t="shared" si="7"/>
        <v>0.95132645580631547</v>
      </c>
      <c r="O56" s="38">
        <v>3081.36</v>
      </c>
      <c r="P56" s="12">
        <f t="shared" si="6"/>
        <v>-56693.33</v>
      </c>
    </row>
    <row r="57" spans="1:16" s="39" customFormat="1" x14ac:dyDescent="0.2">
      <c r="A57" s="35">
        <v>38900</v>
      </c>
      <c r="B57" s="19" t="str">
        <f t="shared" ref="B57:B66" si="11">LEFT(A57,1)</f>
        <v>3</v>
      </c>
      <c r="C57" s="19" t="str">
        <f t="shared" ref="C57:C66" si="12">LEFT(A57,2)</f>
        <v>38</v>
      </c>
      <c r="D57" s="36" t="str">
        <f t="shared" si="10"/>
        <v>389</v>
      </c>
      <c r="E57" s="37" t="s">
        <v>74</v>
      </c>
      <c r="F57" s="38">
        <v>500000</v>
      </c>
      <c r="G57" s="38">
        <v>0</v>
      </c>
      <c r="H57" s="38">
        <v>500000</v>
      </c>
      <c r="I57" s="38">
        <v>651983.27</v>
      </c>
      <c r="J57" s="11">
        <f t="shared" si="3"/>
        <v>1.30396654</v>
      </c>
      <c r="K57" s="38">
        <v>566173.22</v>
      </c>
      <c r="L57" s="38">
        <v>0</v>
      </c>
      <c r="M57" s="38">
        <v>566173.22</v>
      </c>
      <c r="N57" s="11">
        <f t="shared" si="7"/>
        <v>0.86838611671738131</v>
      </c>
      <c r="O57" s="38">
        <v>85810.05</v>
      </c>
      <c r="P57" s="12">
        <f t="shared" si="6"/>
        <v>151983.27000000002</v>
      </c>
    </row>
    <row r="58" spans="1:16" s="39" customFormat="1" x14ac:dyDescent="0.2">
      <c r="A58" s="35">
        <v>39101</v>
      </c>
      <c r="B58" s="19" t="str">
        <f t="shared" si="11"/>
        <v>3</v>
      </c>
      <c r="C58" s="19" t="str">
        <f t="shared" si="12"/>
        <v>39</v>
      </c>
      <c r="D58" s="36" t="str">
        <f t="shared" si="10"/>
        <v>391</v>
      </c>
      <c r="E58" s="37" t="s">
        <v>75</v>
      </c>
      <c r="F58" s="38">
        <v>120000</v>
      </c>
      <c r="G58" s="38">
        <v>0</v>
      </c>
      <c r="H58" s="38">
        <v>120000</v>
      </c>
      <c r="I58" s="38">
        <v>168107</v>
      </c>
      <c r="J58" s="11">
        <f t="shared" si="3"/>
        <v>1.4008916666666666</v>
      </c>
      <c r="K58" s="38">
        <v>64058.080000000002</v>
      </c>
      <c r="L58" s="38">
        <v>1819.5</v>
      </c>
      <c r="M58" s="38">
        <v>62238.58</v>
      </c>
      <c r="N58" s="11">
        <f t="shared" si="7"/>
        <v>0.37023193561243734</v>
      </c>
      <c r="O58" s="38">
        <v>105868.42</v>
      </c>
      <c r="P58" s="12">
        <f t="shared" si="6"/>
        <v>48107</v>
      </c>
    </row>
    <row r="59" spans="1:16" s="39" customFormat="1" x14ac:dyDescent="0.2">
      <c r="A59" s="35">
        <v>39102</v>
      </c>
      <c r="B59" s="19" t="str">
        <f t="shared" si="11"/>
        <v>3</v>
      </c>
      <c r="C59" s="19" t="str">
        <f t="shared" si="12"/>
        <v>39</v>
      </c>
      <c r="D59" s="36" t="str">
        <f t="shared" si="10"/>
        <v>391</v>
      </c>
      <c r="E59" s="37" t="s">
        <v>76</v>
      </c>
      <c r="F59" s="38">
        <v>70000</v>
      </c>
      <c r="G59" s="38">
        <v>0</v>
      </c>
      <c r="H59" s="38">
        <v>70000</v>
      </c>
      <c r="I59" s="38">
        <v>64751.91</v>
      </c>
      <c r="J59" s="11">
        <f t="shared" si="3"/>
        <v>0.92502728571428572</v>
      </c>
      <c r="K59" s="38">
        <v>13489.55</v>
      </c>
      <c r="L59" s="38">
        <v>0.08</v>
      </c>
      <c r="M59" s="38">
        <v>13489.47</v>
      </c>
      <c r="N59" s="11">
        <f t="shared" si="7"/>
        <v>0.20832543781334015</v>
      </c>
      <c r="O59" s="38">
        <v>51262.44</v>
      </c>
      <c r="P59" s="12">
        <f t="shared" si="6"/>
        <v>-5248.0899999999965</v>
      </c>
    </row>
    <row r="60" spans="1:16" s="39" customFormat="1" x14ac:dyDescent="0.2">
      <c r="A60" s="35">
        <v>39103</v>
      </c>
      <c r="B60" s="19" t="str">
        <f t="shared" si="11"/>
        <v>3</v>
      </c>
      <c r="C60" s="19" t="str">
        <f t="shared" si="12"/>
        <v>39</v>
      </c>
      <c r="D60" s="36" t="str">
        <f t="shared" si="10"/>
        <v>391</v>
      </c>
      <c r="E60" s="37" t="s">
        <v>77</v>
      </c>
      <c r="F60" s="38">
        <v>115000</v>
      </c>
      <c r="G60" s="38">
        <v>0</v>
      </c>
      <c r="H60" s="38">
        <v>115000</v>
      </c>
      <c r="I60" s="38">
        <v>162689.92000000001</v>
      </c>
      <c r="J60" s="11">
        <f t="shared" si="3"/>
        <v>1.4146949565217393</v>
      </c>
      <c r="K60" s="38">
        <v>88884.07</v>
      </c>
      <c r="L60" s="38">
        <v>227.24</v>
      </c>
      <c r="M60" s="38">
        <v>88656.83</v>
      </c>
      <c r="N60" s="11">
        <f t="shared" si="7"/>
        <v>0.54494359576794915</v>
      </c>
      <c r="O60" s="38">
        <v>74033.09</v>
      </c>
      <c r="P60" s="12">
        <f t="shared" si="6"/>
        <v>47689.920000000013</v>
      </c>
    </row>
    <row r="61" spans="1:16" s="39" customFormat="1" x14ac:dyDescent="0.2">
      <c r="A61" s="35">
        <v>39105</v>
      </c>
      <c r="B61" s="19" t="str">
        <f t="shared" si="11"/>
        <v>3</v>
      </c>
      <c r="C61" s="19" t="str">
        <f t="shared" si="12"/>
        <v>39</v>
      </c>
      <c r="D61" s="36" t="str">
        <f t="shared" si="10"/>
        <v>391</v>
      </c>
      <c r="E61" s="37" t="s">
        <v>78</v>
      </c>
      <c r="F61" s="38">
        <v>45000</v>
      </c>
      <c r="G61" s="38">
        <v>0</v>
      </c>
      <c r="H61" s="38">
        <v>45000</v>
      </c>
      <c r="I61" s="38">
        <v>106174.68</v>
      </c>
      <c r="J61" s="11">
        <f t="shared" si="3"/>
        <v>2.3594373333333332</v>
      </c>
      <c r="K61" s="38">
        <v>26202.14</v>
      </c>
      <c r="L61" s="38">
        <v>4099.5200000000004</v>
      </c>
      <c r="M61" s="38">
        <v>22102.62</v>
      </c>
      <c r="N61" s="11">
        <f t="shared" si="7"/>
        <v>0.20817223089346726</v>
      </c>
      <c r="O61" s="38">
        <v>84072.06</v>
      </c>
      <c r="P61" s="12">
        <f t="shared" si="6"/>
        <v>61174.679999999993</v>
      </c>
    </row>
    <row r="62" spans="1:16" s="39" customFormat="1" x14ac:dyDescent="0.2">
      <c r="A62" s="35">
        <v>39106</v>
      </c>
      <c r="B62" s="19" t="str">
        <f t="shared" si="11"/>
        <v>3</v>
      </c>
      <c r="C62" s="19" t="str">
        <f t="shared" si="12"/>
        <v>39</v>
      </c>
      <c r="D62" s="36" t="str">
        <f t="shared" si="10"/>
        <v>391</v>
      </c>
      <c r="E62" s="37" t="s">
        <v>79</v>
      </c>
      <c r="F62" s="38">
        <v>0</v>
      </c>
      <c r="G62" s="38">
        <v>0</v>
      </c>
      <c r="H62" s="38">
        <v>0</v>
      </c>
      <c r="I62" s="38">
        <v>-503.32</v>
      </c>
      <c r="J62" s="11" t="str">
        <f t="shared" si="3"/>
        <v xml:space="preserve"> </v>
      </c>
      <c r="K62" s="38">
        <v>0</v>
      </c>
      <c r="L62" s="38">
        <v>503.32</v>
      </c>
      <c r="M62" s="38">
        <v>-503.32</v>
      </c>
      <c r="N62" s="11">
        <f t="shared" si="7"/>
        <v>1</v>
      </c>
      <c r="O62" s="38">
        <v>0</v>
      </c>
      <c r="P62" s="12">
        <f t="shared" si="6"/>
        <v>-503.32</v>
      </c>
    </row>
    <row r="63" spans="1:16" s="39" customFormat="1" x14ac:dyDescent="0.2">
      <c r="A63" s="35">
        <v>39110</v>
      </c>
      <c r="B63" s="19" t="str">
        <f t="shared" si="11"/>
        <v>3</v>
      </c>
      <c r="C63" s="19" t="str">
        <f t="shared" si="12"/>
        <v>39</v>
      </c>
      <c r="D63" s="36" t="str">
        <f t="shared" si="10"/>
        <v>391</v>
      </c>
      <c r="E63" s="37" t="s">
        <v>80</v>
      </c>
      <c r="F63" s="38">
        <v>100000</v>
      </c>
      <c r="G63" s="38">
        <v>0</v>
      </c>
      <c r="H63" s="38">
        <v>100000</v>
      </c>
      <c r="I63" s="38">
        <v>167333.91</v>
      </c>
      <c r="J63" s="11">
        <f t="shared" si="3"/>
        <v>1.6733391</v>
      </c>
      <c r="K63" s="38">
        <v>140692.43</v>
      </c>
      <c r="L63" s="38">
        <v>16.350000000000001</v>
      </c>
      <c r="M63" s="38">
        <v>140676.07999999999</v>
      </c>
      <c r="N63" s="11">
        <f t="shared" si="7"/>
        <v>0.84069080797789275</v>
      </c>
      <c r="O63" s="38">
        <v>26657.83</v>
      </c>
      <c r="P63" s="12">
        <f t="shared" si="6"/>
        <v>67333.91</v>
      </c>
    </row>
    <row r="64" spans="1:16" s="39" customFormat="1" x14ac:dyDescent="0.2">
      <c r="A64" s="35">
        <v>39120</v>
      </c>
      <c r="B64" s="19" t="str">
        <f t="shared" si="11"/>
        <v>3</v>
      </c>
      <c r="C64" s="19" t="str">
        <f t="shared" si="12"/>
        <v>39</v>
      </c>
      <c r="D64" s="36" t="str">
        <f t="shared" si="10"/>
        <v>391</v>
      </c>
      <c r="E64" s="37" t="s">
        <v>81</v>
      </c>
      <c r="F64" s="38">
        <v>5000000</v>
      </c>
      <c r="G64" s="38">
        <v>0</v>
      </c>
      <c r="H64" s="38">
        <v>5000000</v>
      </c>
      <c r="I64" s="38">
        <v>5454590.5099999998</v>
      </c>
      <c r="J64" s="11">
        <f t="shared" si="3"/>
        <v>1.0909181020000001</v>
      </c>
      <c r="K64" s="38">
        <v>3506040.36</v>
      </c>
      <c r="L64" s="38">
        <v>40337.31</v>
      </c>
      <c r="M64" s="38">
        <v>3465703.05</v>
      </c>
      <c r="N64" s="11">
        <f t="shared" si="7"/>
        <v>0.63537364420780318</v>
      </c>
      <c r="O64" s="38">
        <v>1988887.46</v>
      </c>
      <c r="P64" s="12">
        <f t="shared" si="6"/>
        <v>454590.50999999978</v>
      </c>
    </row>
    <row r="65" spans="1:16" s="39" customFormat="1" x14ac:dyDescent="0.2">
      <c r="A65" s="35">
        <v>39200</v>
      </c>
      <c r="B65" s="19" t="str">
        <f t="shared" si="11"/>
        <v>3</v>
      </c>
      <c r="C65" s="19" t="str">
        <f t="shared" si="12"/>
        <v>39</v>
      </c>
      <c r="D65" s="36" t="str">
        <f t="shared" si="10"/>
        <v>392</v>
      </c>
      <c r="E65" s="37" t="s">
        <v>82</v>
      </c>
      <c r="F65" s="38">
        <v>25000</v>
      </c>
      <c r="G65" s="38">
        <v>0</v>
      </c>
      <c r="H65" s="38">
        <v>25000</v>
      </c>
      <c r="I65" s="38">
        <v>12144.99</v>
      </c>
      <c r="J65" s="11">
        <f t="shared" si="3"/>
        <v>0.4857996</v>
      </c>
      <c r="K65" s="38">
        <v>12118.93</v>
      </c>
      <c r="L65" s="38">
        <v>27.53</v>
      </c>
      <c r="M65" s="38">
        <v>12091.4</v>
      </c>
      <c r="N65" s="11">
        <f t="shared" si="7"/>
        <v>0.99558748092834992</v>
      </c>
      <c r="O65" s="38">
        <v>53.59</v>
      </c>
      <c r="P65" s="12">
        <f t="shared" si="6"/>
        <v>-12855.01</v>
      </c>
    </row>
    <row r="66" spans="1:16" s="39" customFormat="1" x14ac:dyDescent="0.2">
      <c r="A66" s="35">
        <v>39210</v>
      </c>
      <c r="B66" s="19" t="str">
        <f t="shared" si="11"/>
        <v>3</v>
      </c>
      <c r="C66" s="19" t="str">
        <f t="shared" si="12"/>
        <v>39</v>
      </c>
      <c r="D66" s="36" t="str">
        <f t="shared" si="10"/>
        <v>392</v>
      </c>
      <c r="E66" s="37" t="s">
        <v>83</v>
      </c>
      <c r="F66" s="38">
        <v>185000</v>
      </c>
      <c r="G66" s="38">
        <v>0</v>
      </c>
      <c r="H66" s="38">
        <v>185000</v>
      </c>
      <c r="I66" s="38">
        <v>154235.78</v>
      </c>
      <c r="J66" s="11">
        <f t="shared" si="3"/>
        <v>0.8337069189189189</v>
      </c>
      <c r="K66" s="38">
        <v>154917.34</v>
      </c>
      <c r="L66" s="38">
        <v>681.56</v>
      </c>
      <c r="M66" s="38">
        <v>154235.78</v>
      </c>
      <c r="N66" s="11">
        <f t="shared" si="7"/>
        <v>1</v>
      </c>
      <c r="O66" s="38">
        <v>0</v>
      </c>
      <c r="P66" s="12">
        <f t="shared" si="6"/>
        <v>-30764.22</v>
      </c>
    </row>
    <row r="67" spans="1:16" s="39" customFormat="1" x14ac:dyDescent="0.2">
      <c r="A67" s="35">
        <v>39211</v>
      </c>
      <c r="B67" s="19" t="str">
        <f t="shared" ref="B67" si="13">LEFT(A67,1)</f>
        <v>3</v>
      </c>
      <c r="C67" s="19" t="str">
        <f t="shared" ref="C67" si="14">LEFT(A67,2)</f>
        <v>39</v>
      </c>
      <c r="D67" s="36" t="str">
        <f t="shared" si="10"/>
        <v>392</v>
      </c>
      <c r="E67" s="37" t="s">
        <v>84</v>
      </c>
      <c r="F67" s="38">
        <v>600000</v>
      </c>
      <c r="G67" s="38">
        <v>0</v>
      </c>
      <c r="H67" s="38">
        <v>600000</v>
      </c>
      <c r="I67" s="38">
        <v>1085542.1299999999</v>
      </c>
      <c r="J67" s="11">
        <f t="shared" si="3"/>
        <v>1.8092368833333332</v>
      </c>
      <c r="K67" s="38">
        <v>1106399.54</v>
      </c>
      <c r="L67" s="38">
        <v>20857.41</v>
      </c>
      <c r="M67" s="38">
        <v>1085542.1299999999</v>
      </c>
      <c r="N67" s="11">
        <f t="shared" si="7"/>
        <v>1</v>
      </c>
      <c r="O67" s="38">
        <v>0</v>
      </c>
      <c r="P67" s="12">
        <f t="shared" si="6"/>
        <v>485542.12999999989</v>
      </c>
    </row>
    <row r="68" spans="1:16" s="39" customFormat="1" x14ac:dyDescent="0.2">
      <c r="A68" s="35">
        <v>39300</v>
      </c>
      <c r="B68" s="19" t="str">
        <f t="shared" ref="B68:B139" si="15">LEFT(A68,1)</f>
        <v>3</v>
      </c>
      <c r="C68" s="19" t="str">
        <f t="shared" ref="C68:C139" si="16">LEFT(A68,2)</f>
        <v>39</v>
      </c>
      <c r="D68" s="36" t="str">
        <f t="shared" si="10"/>
        <v>393</v>
      </c>
      <c r="E68" s="37" t="s">
        <v>85</v>
      </c>
      <c r="F68" s="38">
        <v>300000</v>
      </c>
      <c r="G68" s="38">
        <v>0</v>
      </c>
      <c r="H68" s="38">
        <v>300000</v>
      </c>
      <c r="I68" s="38">
        <v>466918.47</v>
      </c>
      <c r="J68" s="11">
        <f t="shared" si="3"/>
        <v>1.5563948999999999</v>
      </c>
      <c r="K68" s="38">
        <v>461278.64</v>
      </c>
      <c r="L68" s="38">
        <v>4575.26</v>
      </c>
      <c r="M68" s="38">
        <v>456703.38</v>
      </c>
      <c r="N68" s="11">
        <f t="shared" si="7"/>
        <v>0.97812232615257222</v>
      </c>
      <c r="O68" s="38">
        <v>10215.09</v>
      </c>
      <c r="P68" s="12">
        <f t="shared" si="6"/>
        <v>166918.46999999997</v>
      </c>
    </row>
    <row r="69" spans="1:16" s="39" customFormat="1" x14ac:dyDescent="0.2">
      <c r="A69" s="35">
        <v>39610</v>
      </c>
      <c r="B69" s="19" t="str">
        <f t="shared" si="15"/>
        <v>3</v>
      </c>
      <c r="C69" s="19" t="str">
        <f t="shared" si="16"/>
        <v>39</v>
      </c>
      <c r="D69" s="36" t="str">
        <f t="shared" si="10"/>
        <v>396</v>
      </c>
      <c r="E69" s="37" t="s">
        <v>86</v>
      </c>
      <c r="F69" s="38">
        <v>805100</v>
      </c>
      <c r="G69" s="38">
        <v>0</v>
      </c>
      <c r="H69" s="38">
        <v>805100</v>
      </c>
      <c r="I69" s="38">
        <v>902227.02</v>
      </c>
      <c r="J69" s="11">
        <f t="shared" si="3"/>
        <v>1.1206396969320582</v>
      </c>
      <c r="K69" s="38">
        <v>791610.97</v>
      </c>
      <c r="L69" s="38">
        <v>0</v>
      </c>
      <c r="M69" s="38">
        <v>791610.97</v>
      </c>
      <c r="N69" s="11">
        <f t="shared" si="7"/>
        <v>0.87739665566655267</v>
      </c>
      <c r="O69" s="38">
        <v>110616.05</v>
      </c>
      <c r="P69" s="12">
        <f t="shared" si="6"/>
        <v>97127.020000000019</v>
      </c>
    </row>
    <row r="70" spans="1:16" s="39" customFormat="1" x14ac:dyDescent="0.2">
      <c r="A70" s="35">
        <v>39700</v>
      </c>
      <c r="B70" s="19" t="str">
        <f t="shared" si="15"/>
        <v>3</v>
      </c>
      <c r="C70" s="19" t="str">
        <f t="shared" si="16"/>
        <v>39</v>
      </c>
      <c r="D70" s="36" t="str">
        <f t="shared" si="10"/>
        <v>397</v>
      </c>
      <c r="E70" s="37" t="s">
        <v>87</v>
      </c>
      <c r="F70" s="38">
        <v>0</v>
      </c>
      <c r="G70" s="38">
        <v>0</v>
      </c>
      <c r="H70" s="38">
        <v>0</v>
      </c>
      <c r="I70" s="38">
        <v>301948.03000000003</v>
      </c>
      <c r="J70" s="11" t="str">
        <f t="shared" si="3"/>
        <v xml:space="preserve"> </v>
      </c>
      <c r="K70" s="38">
        <v>301948.03000000003</v>
      </c>
      <c r="L70" s="38">
        <v>0</v>
      </c>
      <c r="M70" s="38">
        <v>301948.03000000003</v>
      </c>
      <c r="N70" s="11">
        <f t="shared" si="7"/>
        <v>1</v>
      </c>
      <c r="O70" s="38">
        <v>0</v>
      </c>
      <c r="P70" s="12">
        <f t="shared" si="6"/>
        <v>301948.03000000003</v>
      </c>
    </row>
    <row r="71" spans="1:16" s="39" customFormat="1" x14ac:dyDescent="0.2">
      <c r="A71" s="35">
        <v>39711</v>
      </c>
      <c r="B71" s="19" t="str">
        <f t="shared" si="15"/>
        <v>3</v>
      </c>
      <c r="C71" s="19" t="str">
        <f t="shared" si="16"/>
        <v>39</v>
      </c>
      <c r="D71" s="36" t="str">
        <f t="shared" si="10"/>
        <v>397</v>
      </c>
      <c r="E71" s="37" t="s">
        <v>208</v>
      </c>
      <c r="F71" s="38">
        <v>0</v>
      </c>
      <c r="G71" s="38">
        <v>0</v>
      </c>
      <c r="H71" s="38">
        <v>0</v>
      </c>
      <c r="I71" s="38">
        <v>0</v>
      </c>
      <c r="J71" s="11" t="str">
        <f t="shared" ref="J71:J134" si="17">IF(H71=0," ",I71/H71)</f>
        <v xml:space="preserve"> </v>
      </c>
      <c r="K71" s="38">
        <v>0</v>
      </c>
      <c r="L71" s="38">
        <v>0</v>
      </c>
      <c r="M71" s="38">
        <v>0</v>
      </c>
      <c r="N71" s="11" t="str">
        <f t="shared" si="7"/>
        <v xml:space="preserve"> </v>
      </c>
      <c r="O71" s="38">
        <v>0</v>
      </c>
      <c r="P71" s="12">
        <f t="shared" si="6"/>
        <v>0</v>
      </c>
    </row>
    <row r="72" spans="1:16" s="39" customFormat="1" x14ac:dyDescent="0.2">
      <c r="A72" s="35">
        <v>39901</v>
      </c>
      <c r="B72" s="19" t="str">
        <f t="shared" ref="B72:B79" si="18">LEFT(A72,1)</f>
        <v>3</v>
      </c>
      <c r="C72" s="19" t="str">
        <f t="shared" ref="C72:C79" si="19">LEFT(A72,2)</f>
        <v>39</v>
      </c>
      <c r="D72" s="36" t="str">
        <f t="shared" si="10"/>
        <v>399</v>
      </c>
      <c r="E72" s="37" t="s">
        <v>88</v>
      </c>
      <c r="F72" s="38">
        <v>0</v>
      </c>
      <c r="G72" s="38">
        <v>0</v>
      </c>
      <c r="H72" s="38">
        <v>0</v>
      </c>
      <c r="I72" s="38">
        <v>34075.22</v>
      </c>
      <c r="J72" s="11" t="str">
        <f t="shared" si="17"/>
        <v xml:space="preserve"> </v>
      </c>
      <c r="K72" s="38">
        <v>33365.22</v>
      </c>
      <c r="L72" s="38">
        <v>0</v>
      </c>
      <c r="M72" s="38">
        <v>33365.22</v>
      </c>
      <c r="N72" s="11">
        <f t="shared" si="7"/>
        <v>0.97916374421060226</v>
      </c>
      <c r="O72" s="38">
        <v>710</v>
      </c>
      <c r="P72" s="12">
        <f t="shared" si="6"/>
        <v>34075.22</v>
      </c>
    </row>
    <row r="73" spans="1:16" s="39" customFormat="1" x14ac:dyDescent="0.2">
      <c r="A73" s="35">
        <v>39902</v>
      </c>
      <c r="B73" s="19" t="str">
        <f t="shared" si="18"/>
        <v>3</v>
      </c>
      <c r="C73" s="19" t="str">
        <f t="shared" si="19"/>
        <v>39</v>
      </c>
      <c r="D73" s="36" t="str">
        <f t="shared" si="10"/>
        <v>399</v>
      </c>
      <c r="E73" s="37" t="s">
        <v>204</v>
      </c>
      <c r="F73" s="38">
        <v>0</v>
      </c>
      <c r="G73" s="38">
        <v>0</v>
      </c>
      <c r="H73" s="38">
        <v>0</v>
      </c>
      <c r="I73" s="38">
        <v>7582.39</v>
      </c>
      <c r="J73" s="11" t="str">
        <f t="shared" si="17"/>
        <v xml:space="preserve"> </v>
      </c>
      <c r="K73" s="38">
        <v>7582.39</v>
      </c>
      <c r="L73" s="38">
        <v>0</v>
      </c>
      <c r="M73" s="38">
        <v>7582.39</v>
      </c>
      <c r="N73" s="11">
        <f t="shared" si="7"/>
        <v>1</v>
      </c>
      <c r="O73" s="38">
        <v>0</v>
      </c>
      <c r="P73" s="12">
        <f t="shared" si="6"/>
        <v>7582.39</v>
      </c>
    </row>
    <row r="74" spans="1:16" s="39" customFormat="1" x14ac:dyDescent="0.2">
      <c r="A74" s="35">
        <v>39903</v>
      </c>
      <c r="B74" s="19" t="str">
        <f t="shared" si="18"/>
        <v>3</v>
      </c>
      <c r="C74" s="19" t="str">
        <f t="shared" si="19"/>
        <v>39</v>
      </c>
      <c r="D74" s="36" t="str">
        <f t="shared" si="10"/>
        <v>399</v>
      </c>
      <c r="E74" s="37" t="s">
        <v>89</v>
      </c>
      <c r="F74" s="38">
        <v>150000</v>
      </c>
      <c r="G74" s="38">
        <v>0</v>
      </c>
      <c r="H74" s="38">
        <v>150000</v>
      </c>
      <c r="I74" s="38">
        <v>213048.75</v>
      </c>
      <c r="J74" s="11">
        <f t="shared" si="17"/>
        <v>1.4203250000000001</v>
      </c>
      <c r="K74" s="38">
        <v>213648.75</v>
      </c>
      <c r="L74" s="38">
        <v>600</v>
      </c>
      <c r="M74" s="38">
        <v>213048.75</v>
      </c>
      <c r="N74" s="11">
        <f t="shared" si="7"/>
        <v>1</v>
      </c>
      <c r="O74" s="38">
        <v>0</v>
      </c>
      <c r="P74" s="12">
        <f t="shared" si="6"/>
        <v>63048.75</v>
      </c>
    </row>
    <row r="75" spans="1:16" s="39" customFormat="1" x14ac:dyDescent="0.2">
      <c r="A75" s="35">
        <v>39904</v>
      </c>
      <c r="B75" s="19" t="str">
        <f t="shared" si="18"/>
        <v>3</v>
      </c>
      <c r="C75" s="19" t="str">
        <f t="shared" si="19"/>
        <v>39</v>
      </c>
      <c r="D75" s="36" t="str">
        <f t="shared" si="10"/>
        <v>399</v>
      </c>
      <c r="E75" s="37" t="s">
        <v>90</v>
      </c>
      <c r="F75" s="38">
        <v>10000</v>
      </c>
      <c r="G75" s="38">
        <v>0</v>
      </c>
      <c r="H75" s="38">
        <v>10000</v>
      </c>
      <c r="I75" s="38">
        <v>0</v>
      </c>
      <c r="J75" s="11">
        <f t="shared" si="17"/>
        <v>0</v>
      </c>
      <c r="K75" s="38">
        <v>0</v>
      </c>
      <c r="L75" s="38">
        <v>0</v>
      </c>
      <c r="M75" s="38">
        <v>0</v>
      </c>
      <c r="N75" s="11" t="str">
        <f t="shared" si="7"/>
        <v xml:space="preserve"> </v>
      </c>
      <c r="O75" s="38">
        <v>0</v>
      </c>
      <c r="P75" s="12">
        <f t="shared" si="6"/>
        <v>-10000</v>
      </c>
    </row>
    <row r="76" spans="1:16" s="39" customFormat="1" x14ac:dyDescent="0.2">
      <c r="A76" s="35">
        <v>39906</v>
      </c>
      <c r="B76" s="19" t="str">
        <f t="shared" si="18"/>
        <v>3</v>
      </c>
      <c r="C76" s="19" t="str">
        <f t="shared" si="19"/>
        <v>39</v>
      </c>
      <c r="D76" s="36" t="str">
        <f t="shared" si="10"/>
        <v>399</v>
      </c>
      <c r="E76" s="37" t="s">
        <v>91</v>
      </c>
      <c r="F76" s="38">
        <v>0</v>
      </c>
      <c r="G76" s="38">
        <v>0</v>
      </c>
      <c r="H76" s="38">
        <v>0</v>
      </c>
      <c r="I76" s="38">
        <v>4903.84</v>
      </c>
      <c r="J76" s="11" t="str">
        <f t="shared" si="17"/>
        <v xml:space="preserve"> </v>
      </c>
      <c r="K76" s="38">
        <v>4903.84</v>
      </c>
      <c r="L76" s="38">
        <v>0</v>
      </c>
      <c r="M76" s="38">
        <v>4903.84</v>
      </c>
      <c r="N76" s="11">
        <f t="shared" si="7"/>
        <v>1</v>
      </c>
      <c r="O76" s="38">
        <v>0</v>
      </c>
      <c r="P76" s="12">
        <f t="shared" si="6"/>
        <v>4903.84</v>
      </c>
    </row>
    <row r="77" spans="1:16" s="39" customFormat="1" x14ac:dyDescent="0.2">
      <c r="A77" s="35">
        <v>39907</v>
      </c>
      <c r="B77" s="19" t="str">
        <f t="shared" si="18"/>
        <v>3</v>
      </c>
      <c r="C77" s="19" t="str">
        <f t="shared" si="19"/>
        <v>39</v>
      </c>
      <c r="D77" s="36" t="str">
        <f t="shared" si="10"/>
        <v>399</v>
      </c>
      <c r="E77" s="37" t="s">
        <v>92</v>
      </c>
      <c r="F77" s="38">
        <v>11000</v>
      </c>
      <c r="G77" s="38">
        <v>0</v>
      </c>
      <c r="H77" s="38">
        <v>11000</v>
      </c>
      <c r="I77" s="38">
        <v>15558.63</v>
      </c>
      <c r="J77" s="11">
        <f t="shared" si="17"/>
        <v>1.414420909090909</v>
      </c>
      <c r="K77" s="38">
        <v>14573.45</v>
      </c>
      <c r="L77" s="38">
        <v>0</v>
      </c>
      <c r="M77" s="38">
        <v>14573.45</v>
      </c>
      <c r="N77" s="11">
        <f t="shared" si="7"/>
        <v>0.9366795148416025</v>
      </c>
      <c r="O77" s="38">
        <v>985.18</v>
      </c>
      <c r="P77" s="12">
        <f t="shared" si="6"/>
        <v>4558.6299999999992</v>
      </c>
    </row>
    <row r="78" spans="1:16" s="39" customFormat="1" x14ac:dyDescent="0.2">
      <c r="A78" s="35">
        <v>39910</v>
      </c>
      <c r="B78" s="19" t="str">
        <f t="shared" si="18"/>
        <v>3</v>
      </c>
      <c r="C78" s="19" t="str">
        <f t="shared" si="19"/>
        <v>39</v>
      </c>
      <c r="D78" s="36" t="str">
        <f t="shared" si="10"/>
        <v>399</v>
      </c>
      <c r="E78" s="37" t="s">
        <v>93</v>
      </c>
      <c r="F78" s="38">
        <v>3600</v>
      </c>
      <c r="G78" s="38">
        <v>0</v>
      </c>
      <c r="H78" s="38">
        <v>3600</v>
      </c>
      <c r="I78" s="38">
        <v>0</v>
      </c>
      <c r="J78" s="11">
        <f t="shared" si="17"/>
        <v>0</v>
      </c>
      <c r="K78" s="38">
        <v>0</v>
      </c>
      <c r="L78" s="38">
        <v>0</v>
      </c>
      <c r="M78" s="38">
        <v>0</v>
      </c>
      <c r="N78" s="11" t="str">
        <f t="shared" si="7"/>
        <v xml:space="preserve"> </v>
      </c>
      <c r="O78" s="38">
        <v>0</v>
      </c>
      <c r="P78" s="12">
        <f t="shared" si="6"/>
        <v>-3600</v>
      </c>
    </row>
    <row r="79" spans="1:16" s="39" customFormat="1" x14ac:dyDescent="0.2">
      <c r="A79" s="35">
        <v>39911</v>
      </c>
      <c r="B79" s="19" t="str">
        <f t="shared" si="18"/>
        <v>3</v>
      </c>
      <c r="C79" s="19" t="str">
        <f t="shared" si="19"/>
        <v>39</v>
      </c>
      <c r="D79" s="36" t="str">
        <f t="shared" si="10"/>
        <v>399</v>
      </c>
      <c r="E79" s="37" t="s">
        <v>94</v>
      </c>
      <c r="F79" s="38">
        <v>0</v>
      </c>
      <c r="G79" s="38">
        <v>0</v>
      </c>
      <c r="H79" s="38">
        <v>0</v>
      </c>
      <c r="I79" s="38">
        <v>546.15</v>
      </c>
      <c r="J79" s="11" t="str">
        <f t="shared" si="17"/>
        <v xml:space="preserve"> </v>
      </c>
      <c r="K79" s="38">
        <v>546.15</v>
      </c>
      <c r="L79" s="38">
        <v>0</v>
      </c>
      <c r="M79" s="38">
        <v>546.15</v>
      </c>
      <c r="N79" s="11">
        <f t="shared" si="7"/>
        <v>1</v>
      </c>
      <c r="O79" s="38">
        <v>0</v>
      </c>
      <c r="P79" s="12">
        <f t="shared" si="6"/>
        <v>546.15</v>
      </c>
    </row>
    <row r="80" spans="1:16" s="39" customFormat="1" x14ac:dyDescent="0.2">
      <c r="A80" s="35">
        <v>42001</v>
      </c>
      <c r="B80" s="19" t="str">
        <f t="shared" si="15"/>
        <v>4</v>
      </c>
      <c r="C80" s="19" t="str">
        <f t="shared" si="16"/>
        <v>42</v>
      </c>
      <c r="D80" s="36" t="str">
        <f t="shared" si="10"/>
        <v>420</v>
      </c>
      <c r="E80" s="37" t="s">
        <v>95</v>
      </c>
      <c r="F80" s="38">
        <v>0</v>
      </c>
      <c r="G80" s="38">
        <v>0</v>
      </c>
      <c r="H80" s="38">
        <v>0</v>
      </c>
      <c r="I80" s="38">
        <v>7220642.25</v>
      </c>
      <c r="J80" s="11" t="str">
        <f t="shared" si="17"/>
        <v xml:space="preserve"> </v>
      </c>
      <c r="K80" s="38">
        <v>7220642.25</v>
      </c>
      <c r="L80" s="38">
        <v>0</v>
      </c>
      <c r="M80" s="38">
        <v>7220642.25</v>
      </c>
      <c r="N80" s="11">
        <f t="shared" si="7"/>
        <v>1</v>
      </c>
      <c r="O80" s="38">
        <v>0</v>
      </c>
      <c r="P80" s="12">
        <f t="shared" si="6"/>
        <v>7220642.25</v>
      </c>
    </row>
    <row r="81" spans="1:16" s="39" customFormat="1" x14ac:dyDescent="0.2">
      <c r="A81" s="35">
        <v>42010</v>
      </c>
      <c r="B81" s="19" t="str">
        <f t="shared" si="15"/>
        <v>4</v>
      </c>
      <c r="C81" s="19" t="str">
        <f t="shared" si="16"/>
        <v>42</v>
      </c>
      <c r="D81" s="36" t="str">
        <f t="shared" si="10"/>
        <v>420</v>
      </c>
      <c r="E81" s="37" t="s">
        <v>96</v>
      </c>
      <c r="F81" s="38">
        <v>86647710</v>
      </c>
      <c r="G81" s="38">
        <v>0</v>
      </c>
      <c r="H81" s="38">
        <v>86647710</v>
      </c>
      <c r="I81" s="38">
        <v>80761415.170000002</v>
      </c>
      <c r="J81" s="11">
        <f t="shared" si="17"/>
        <v>0.93206635432142404</v>
      </c>
      <c r="K81" s="38">
        <v>88957064.5</v>
      </c>
      <c r="L81" s="38">
        <v>8195649.3300000001</v>
      </c>
      <c r="M81" s="38">
        <v>80761415.170000002</v>
      </c>
      <c r="N81" s="11">
        <f t="shared" si="7"/>
        <v>1</v>
      </c>
      <c r="O81" s="38">
        <v>0</v>
      </c>
      <c r="P81" s="12">
        <f t="shared" si="6"/>
        <v>-5886294.8299999982</v>
      </c>
    </row>
    <row r="82" spans="1:16" s="39" customFormat="1" x14ac:dyDescent="0.2">
      <c r="A82" s="35">
        <v>42020</v>
      </c>
      <c r="B82" s="19" t="str">
        <f t="shared" si="15"/>
        <v>4</v>
      </c>
      <c r="C82" s="19" t="str">
        <f t="shared" si="16"/>
        <v>42</v>
      </c>
      <c r="D82" s="36" t="str">
        <f t="shared" si="10"/>
        <v>420</v>
      </c>
      <c r="E82" s="37" t="s">
        <v>97</v>
      </c>
      <c r="F82" s="38">
        <v>2309360</v>
      </c>
      <c r="G82" s="38">
        <v>0</v>
      </c>
      <c r="H82" s="38">
        <v>2309360</v>
      </c>
      <c r="I82" s="38">
        <v>0</v>
      </c>
      <c r="J82" s="11">
        <f t="shared" si="17"/>
        <v>0</v>
      </c>
      <c r="K82" s="38">
        <v>0</v>
      </c>
      <c r="L82" s="38">
        <v>0</v>
      </c>
      <c r="M82" s="38">
        <v>0</v>
      </c>
      <c r="N82" s="11" t="str">
        <f t="shared" si="7"/>
        <v xml:space="preserve"> </v>
      </c>
      <c r="O82" s="38">
        <v>0</v>
      </c>
      <c r="P82" s="12">
        <f t="shared" si="6"/>
        <v>-2309360</v>
      </c>
    </row>
    <row r="83" spans="1:16" s="39" customFormat="1" x14ac:dyDescent="0.2">
      <c r="A83" s="35">
        <v>42021</v>
      </c>
      <c r="B83" s="19" t="str">
        <f t="shared" si="15"/>
        <v>4</v>
      </c>
      <c r="C83" s="19" t="str">
        <f t="shared" si="16"/>
        <v>42</v>
      </c>
      <c r="D83" s="36" t="str">
        <f t="shared" si="10"/>
        <v>420</v>
      </c>
      <c r="E83" s="37" t="s">
        <v>98</v>
      </c>
      <c r="F83" s="38">
        <v>0</v>
      </c>
      <c r="G83" s="38">
        <v>0</v>
      </c>
      <c r="H83" s="38">
        <v>0</v>
      </c>
      <c r="I83" s="38">
        <v>43208.91</v>
      </c>
      <c r="J83" s="11" t="str">
        <f t="shared" si="17"/>
        <v xml:space="preserve"> </v>
      </c>
      <c r="K83" s="38">
        <v>43208.91</v>
      </c>
      <c r="L83" s="38">
        <v>0</v>
      </c>
      <c r="M83" s="38">
        <v>43208.91</v>
      </c>
      <c r="N83" s="11">
        <f t="shared" si="7"/>
        <v>1</v>
      </c>
      <c r="O83" s="38">
        <v>0</v>
      </c>
      <c r="P83" s="12">
        <f t="shared" si="6"/>
        <v>43208.91</v>
      </c>
    </row>
    <row r="84" spans="1:16" s="39" customFormat="1" x14ac:dyDescent="0.2">
      <c r="A84" s="35">
        <v>42090</v>
      </c>
      <c r="B84" s="19" t="str">
        <f t="shared" si="15"/>
        <v>4</v>
      </c>
      <c r="C84" s="19" t="str">
        <f t="shared" si="16"/>
        <v>42</v>
      </c>
      <c r="D84" s="36" t="str">
        <f t="shared" si="10"/>
        <v>420</v>
      </c>
      <c r="E84" s="37" t="s">
        <v>99</v>
      </c>
      <c r="F84" s="38">
        <v>1500000</v>
      </c>
      <c r="G84" s="38">
        <v>1859267.59</v>
      </c>
      <c r="H84" s="38">
        <v>3359267.59</v>
      </c>
      <c r="I84" s="38">
        <v>3536716.77</v>
      </c>
      <c r="J84" s="11">
        <f t="shared" si="17"/>
        <v>1.0528237704338403</v>
      </c>
      <c r="K84" s="38">
        <v>1859267.59</v>
      </c>
      <c r="L84" s="38">
        <v>0</v>
      </c>
      <c r="M84" s="38">
        <v>1859267.59</v>
      </c>
      <c r="N84" s="11">
        <f t="shared" si="7"/>
        <v>0.52570440634973437</v>
      </c>
      <c r="O84" s="38">
        <v>1677449.18</v>
      </c>
      <c r="P84" s="12">
        <f t="shared" si="6"/>
        <v>177449.18000000017</v>
      </c>
    </row>
    <row r="85" spans="1:16" s="39" customFormat="1" x14ac:dyDescent="0.2">
      <c r="A85" s="35">
        <v>42091</v>
      </c>
      <c r="B85" s="19" t="str">
        <f t="shared" si="15"/>
        <v>4</v>
      </c>
      <c r="C85" s="19" t="str">
        <f t="shared" si="16"/>
        <v>42</v>
      </c>
      <c r="D85" s="36" t="str">
        <f t="shared" si="10"/>
        <v>420</v>
      </c>
      <c r="E85" s="37" t="s">
        <v>100</v>
      </c>
      <c r="F85" s="38">
        <v>0</v>
      </c>
      <c r="G85" s="38">
        <v>0</v>
      </c>
      <c r="H85" s="38">
        <v>0</v>
      </c>
      <c r="I85" s="38">
        <v>69096</v>
      </c>
      <c r="J85" s="11" t="str">
        <f t="shared" si="17"/>
        <v xml:space="preserve"> </v>
      </c>
      <c r="K85" s="38">
        <v>69096</v>
      </c>
      <c r="L85" s="38">
        <v>0</v>
      </c>
      <c r="M85" s="38">
        <v>69096</v>
      </c>
      <c r="N85" s="11">
        <f t="shared" si="7"/>
        <v>1</v>
      </c>
      <c r="O85" s="38">
        <v>0</v>
      </c>
      <c r="P85" s="12">
        <f t="shared" si="6"/>
        <v>69096</v>
      </c>
    </row>
    <row r="86" spans="1:16" s="39" customFormat="1" x14ac:dyDescent="0.2">
      <c r="A86" s="35">
        <v>42092</v>
      </c>
      <c r="B86" s="19" t="str">
        <f t="shared" si="15"/>
        <v>4</v>
      </c>
      <c r="C86" s="19" t="str">
        <f t="shared" si="16"/>
        <v>42</v>
      </c>
      <c r="D86" s="36" t="str">
        <f t="shared" si="10"/>
        <v>420</v>
      </c>
      <c r="E86" s="37" t="s">
        <v>101</v>
      </c>
      <c r="F86" s="38">
        <v>0</v>
      </c>
      <c r="G86" s="38">
        <v>79500</v>
      </c>
      <c r="H86" s="38">
        <v>79500</v>
      </c>
      <c r="I86" s="38">
        <v>145217.1</v>
      </c>
      <c r="J86" s="11">
        <f t="shared" si="17"/>
        <v>1.8266301886792453</v>
      </c>
      <c r="K86" s="38">
        <v>145217.1</v>
      </c>
      <c r="L86" s="38">
        <v>0</v>
      </c>
      <c r="M86" s="38">
        <v>145217.1</v>
      </c>
      <c r="N86" s="11">
        <f t="shared" si="7"/>
        <v>1</v>
      </c>
      <c r="O86" s="38">
        <v>0</v>
      </c>
      <c r="P86" s="12">
        <f t="shared" si="6"/>
        <v>65717.100000000006</v>
      </c>
    </row>
    <row r="87" spans="1:16" s="39" customFormat="1" x14ac:dyDescent="0.2">
      <c r="A87" s="35">
        <v>42093</v>
      </c>
      <c r="B87" s="19" t="str">
        <f t="shared" si="15"/>
        <v>4</v>
      </c>
      <c r="C87" s="19" t="str">
        <f t="shared" si="16"/>
        <v>42</v>
      </c>
      <c r="D87" s="36" t="str">
        <f t="shared" si="10"/>
        <v>420</v>
      </c>
      <c r="E87" s="37" t="s">
        <v>209</v>
      </c>
      <c r="F87" s="38">
        <v>30000</v>
      </c>
      <c r="G87" s="38">
        <v>0</v>
      </c>
      <c r="H87" s="38">
        <v>30000</v>
      </c>
      <c r="I87" s="38">
        <v>33911.67</v>
      </c>
      <c r="J87" s="11">
        <f t="shared" si="17"/>
        <v>1.1303889999999999</v>
      </c>
      <c r="K87" s="38">
        <v>33911.67</v>
      </c>
      <c r="L87" s="38">
        <v>0</v>
      </c>
      <c r="M87" s="38">
        <v>33911.67</v>
      </c>
      <c r="N87" s="11">
        <f t="shared" si="7"/>
        <v>1</v>
      </c>
      <c r="O87" s="38">
        <v>0</v>
      </c>
      <c r="P87" s="12">
        <f t="shared" si="6"/>
        <v>3911.6699999999983</v>
      </c>
    </row>
    <row r="88" spans="1:16" s="39" customFormat="1" x14ac:dyDescent="0.2">
      <c r="A88" s="35">
        <v>42094</v>
      </c>
      <c r="B88" s="19" t="str">
        <f t="shared" si="15"/>
        <v>4</v>
      </c>
      <c r="C88" s="19" t="str">
        <f t="shared" si="16"/>
        <v>42</v>
      </c>
      <c r="D88" s="36" t="str">
        <f t="shared" si="10"/>
        <v>420</v>
      </c>
      <c r="E88" s="37" t="s">
        <v>102</v>
      </c>
      <c r="F88" s="38">
        <v>0</v>
      </c>
      <c r="G88" s="38">
        <v>0</v>
      </c>
      <c r="H88" s="38">
        <v>0</v>
      </c>
      <c r="I88" s="38">
        <v>12271.93</v>
      </c>
      <c r="J88" s="11" t="str">
        <f t="shared" si="17"/>
        <v xml:space="preserve"> </v>
      </c>
      <c r="K88" s="38">
        <v>12271.93</v>
      </c>
      <c r="L88" s="38">
        <v>0</v>
      </c>
      <c r="M88" s="38">
        <v>12271.93</v>
      </c>
      <c r="N88" s="11">
        <f t="shared" si="7"/>
        <v>1</v>
      </c>
      <c r="O88" s="38">
        <v>0</v>
      </c>
      <c r="P88" s="12">
        <f t="shared" si="6"/>
        <v>12271.93</v>
      </c>
    </row>
    <row r="89" spans="1:16" s="39" customFormat="1" x14ac:dyDescent="0.2">
      <c r="A89" s="35">
        <v>42095</v>
      </c>
      <c r="B89" s="19" t="str">
        <f t="shared" si="15"/>
        <v>4</v>
      </c>
      <c r="C89" s="19" t="str">
        <f t="shared" si="16"/>
        <v>42</v>
      </c>
      <c r="D89" s="36" t="str">
        <f t="shared" si="10"/>
        <v>420</v>
      </c>
      <c r="E89" s="37" t="s">
        <v>210</v>
      </c>
      <c r="F89" s="38">
        <v>0</v>
      </c>
      <c r="G89" s="38">
        <v>0</v>
      </c>
      <c r="H89" s="38">
        <v>0</v>
      </c>
      <c r="I89" s="38">
        <v>0</v>
      </c>
      <c r="J89" s="11" t="str">
        <f t="shared" si="17"/>
        <v xml:space="preserve"> </v>
      </c>
      <c r="K89" s="38">
        <v>0</v>
      </c>
      <c r="L89" s="38">
        <v>0</v>
      </c>
      <c r="M89" s="38">
        <v>0</v>
      </c>
      <c r="N89" s="11" t="str">
        <f t="shared" si="7"/>
        <v xml:space="preserve"> </v>
      </c>
      <c r="O89" s="38">
        <v>0</v>
      </c>
      <c r="P89" s="12">
        <f t="shared" si="6"/>
        <v>0</v>
      </c>
    </row>
    <row r="90" spans="1:16" s="39" customFormat="1" x14ac:dyDescent="0.2">
      <c r="A90" s="35">
        <v>42096</v>
      </c>
      <c r="B90" s="19" t="str">
        <f t="shared" si="15"/>
        <v>4</v>
      </c>
      <c r="C90" s="19" t="str">
        <f t="shared" si="16"/>
        <v>42</v>
      </c>
      <c r="D90" s="36" t="str">
        <f t="shared" si="10"/>
        <v>420</v>
      </c>
      <c r="E90" s="37" t="s">
        <v>103</v>
      </c>
      <c r="F90" s="38">
        <v>0</v>
      </c>
      <c r="G90" s="38">
        <v>0</v>
      </c>
      <c r="H90" s="38">
        <v>0</v>
      </c>
      <c r="I90" s="38">
        <v>25000</v>
      </c>
      <c r="J90" s="11" t="str">
        <f t="shared" si="17"/>
        <v xml:space="preserve"> </v>
      </c>
      <c r="K90" s="38">
        <v>25000</v>
      </c>
      <c r="L90" s="38">
        <v>0</v>
      </c>
      <c r="M90" s="38">
        <v>25000</v>
      </c>
      <c r="N90" s="11">
        <f t="shared" si="7"/>
        <v>1</v>
      </c>
      <c r="O90" s="38">
        <v>0</v>
      </c>
      <c r="P90" s="12">
        <f t="shared" si="6"/>
        <v>25000</v>
      </c>
    </row>
    <row r="91" spans="1:16" s="39" customFormat="1" x14ac:dyDescent="0.2">
      <c r="A91" s="35">
        <v>42097</v>
      </c>
      <c r="B91" s="19" t="str">
        <f t="shared" si="15"/>
        <v>4</v>
      </c>
      <c r="C91" s="19" t="str">
        <f t="shared" si="16"/>
        <v>42</v>
      </c>
      <c r="D91" s="36" t="str">
        <f t="shared" si="10"/>
        <v>420</v>
      </c>
      <c r="E91" s="37" t="s">
        <v>104</v>
      </c>
      <c r="F91" s="38">
        <v>0</v>
      </c>
      <c r="G91" s="38">
        <v>452440</v>
      </c>
      <c r="H91" s="38">
        <v>452440</v>
      </c>
      <c r="I91" s="38">
        <v>0</v>
      </c>
      <c r="J91" s="11">
        <f t="shared" si="17"/>
        <v>0</v>
      </c>
      <c r="K91" s="38">
        <v>0</v>
      </c>
      <c r="L91" s="38">
        <v>0</v>
      </c>
      <c r="M91" s="38">
        <v>0</v>
      </c>
      <c r="N91" s="11" t="str">
        <f t="shared" si="7"/>
        <v xml:space="preserve"> </v>
      </c>
      <c r="O91" s="38">
        <v>0</v>
      </c>
      <c r="P91" s="12">
        <f t="shared" si="6"/>
        <v>-452440</v>
      </c>
    </row>
    <row r="92" spans="1:16" s="39" customFormat="1" x14ac:dyDescent="0.2">
      <c r="A92" s="35">
        <v>42098</v>
      </c>
      <c r="B92" s="19" t="str">
        <f t="shared" si="15"/>
        <v>4</v>
      </c>
      <c r="C92" s="19" t="str">
        <f t="shared" si="16"/>
        <v>42</v>
      </c>
      <c r="D92" s="36" t="str">
        <f t="shared" si="10"/>
        <v>420</v>
      </c>
      <c r="E92" s="37" t="s">
        <v>105</v>
      </c>
      <c r="F92" s="38">
        <v>0</v>
      </c>
      <c r="G92" s="38">
        <v>102100</v>
      </c>
      <c r="H92" s="38">
        <v>102100</v>
      </c>
      <c r="I92" s="38">
        <v>0</v>
      </c>
      <c r="J92" s="11">
        <f t="shared" si="17"/>
        <v>0</v>
      </c>
      <c r="K92" s="38">
        <v>0</v>
      </c>
      <c r="L92" s="38">
        <v>0</v>
      </c>
      <c r="M92" s="38">
        <v>0</v>
      </c>
      <c r="N92" s="11" t="str">
        <f t="shared" si="7"/>
        <v xml:space="preserve"> </v>
      </c>
      <c r="O92" s="38">
        <v>0</v>
      </c>
      <c r="P92" s="12">
        <f t="shared" si="6"/>
        <v>-102100</v>
      </c>
    </row>
    <row r="93" spans="1:16" s="39" customFormat="1" x14ac:dyDescent="0.2">
      <c r="A93" s="35">
        <v>42191</v>
      </c>
      <c r="B93" s="19" t="str">
        <f t="shared" si="15"/>
        <v>4</v>
      </c>
      <c r="C93" s="19" t="str">
        <f t="shared" si="16"/>
        <v>42</v>
      </c>
      <c r="D93" s="36" t="str">
        <f t="shared" si="10"/>
        <v>421</v>
      </c>
      <c r="E93" s="37" t="s">
        <v>106</v>
      </c>
      <c r="F93" s="38">
        <v>0</v>
      </c>
      <c r="G93" s="38">
        <v>0</v>
      </c>
      <c r="H93" s="38">
        <v>0</v>
      </c>
      <c r="I93" s="38">
        <v>3818.16</v>
      </c>
      <c r="J93" s="11" t="str">
        <f t="shared" si="17"/>
        <v xml:space="preserve"> </v>
      </c>
      <c r="K93" s="38">
        <v>3818.16</v>
      </c>
      <c r="L93" s="38">
        <v>0</v>
      </c>
      <c r="M93" s="38">
        <v>3818.16</v>
      </c>
      <c r="N93" s="11">
        <f t="shared" si="7"/>
        <v>1</v>
      </c>
      <c r="O93" s="38">
        <v>0</v>
      </c>
      <c r="P93" s="12">
        <f t="shared" si="6"/>
        <v>3818.16</v>
      </c>
    </row>
    <row r="94" spans="1:16" s="39" customFormat="1" x14ac:dyDescent="0.2">
      <c r="A94" s="35">
        <v>42390</v>
      </c>
      <c r="B94" s="19" t="str">
        <f t="shared" si="15"/>
        <v>4</v>
      </c>
      <c r="C94" s="19" t="str">
        <f t="shared" si="16"/>
        <v>42</v>
      </c>
      <c r="D94" s="36" t="str">
        <f t="shared" si="10"/>
        <v>423</v>
      </c>
      <c r="E94" s="37" t="s">
        <v>107</v>
      </c>
      <c r="F94" s="38">
        <v>461000</v>
      </c>
      <c r="G94" s="38">
        <v>0</v>
      </c>
      <c r="H94" s="38">
        <v>461000</v>
      </c>
      <c r="I94" s="38">
        <v>0</v>
      </c>
      <c r="J94" s="11">
        <f t="shared" si="17"/>
        <v>0</v>
      </c>
      <c r="K94" s="38">
        <v>0</v>
      </c>
      <c r="L94" s="38">
        <v>0</v>
      </c>
      <c r="M94" s="38">
        <v>0</v>
      </c>
      <c r="N94" s="11" t="str">
        <f t="shared" si="7"/>
        <v xml:space="preserve"> </v>
      </c>
      <c r="O94" s="38">
        <v>0</v>
      </c>
      <c r="P94" s="12">
        <f t="shared" si="6"/>
        <v>-461000</v>
      </c>
    </row>
    <row r="95" spans="1:16" s="39" customFormat="1" x14ac:dyDescent="0.2">
      <c r="A95" s="35">
        <v>45001</v>
      </c>
      <c r="B95" s="19" t="str">
        <f t="shared" si="15"/>
        <v>4</v>
      </c>
      <c r="C95" s="19" t="str">
        <f t="shared" si="16"/>
        <v>45</v>
      </c>
      <c r="D95" s="36" t="str">
        <f t="shared" si="10"/>
        <v>450</v>
      </c>
      <c r="E95" s="37" t="s">
        <v>108</v>
      </c>
      <c r="F95" s="38">
        <v>597885</v>
      </c>
      <c r="G95" s="38">
        <v>0</v>
      </c>
      <c r="H95" s="38">
        <v>597885</v>
      </c>
      <c r="I95" s="38">
        <v>597883</v>
      </c>
      <c r="J95" s="11">
        <f t="shared" si="17"/>
        <v>0.99999665487510137</v>
      </c>
      <c r="K95" s="38">
        <v>597883</v>
      </c>
      <c r="L95" s="38">
        <v>0</v>
      </c>
      <c r="M95" s="38">
        <v>597883</v>
      </c>
      <c r="N95" s="11">
        <f t="shared" si="7"/>
        <v>1</v>
      </c>
      <c r="O95" s="38">
        <v>0</v>
      </c>
      <c r="P95" s="12">
        <f t="shared" si="6"/>
        <v>-2</v>
      </c>
    </row>
    <row r="96" spans="1:16" s="39" customFormat="1" x14ac:dyDescent="0.2">
      <c r="A96" s="35">
        <v>45002</v>
      </c>
      <c r="B96" s="19" t="str">
        <f t="shared" si="15"/>
        <v>4</v>
      </c>
      <c r="C96" s="19" t="str">
        <f t="shared" si="16"/>
        <v>45</v>
      </c>
      <c r="D96" s="36" t="str">
        <f t="shared" si="10"/>
        <v>450</v>
      </c>
      <c r="E96" s="37" t="s">
        <v>109</v>
      </c>
      <c r="F96" s="38">
        <v>8305586</v>
      </c>
      <c r="G96" s="38">
        <v>0</v>
      </c>
      <c r="H96" s="38">
        <v>8305586</v>
      </c>
      <c r="I96" s="38">
        <v>10577830.1</v>
      </c>
      <c r="J96" s="11">
        <f t="shared" si="17"/>
        <v>1.2735802266089351</v>
      </c>
      <c r="K96" s="38">
        <v>10577830.1</v>
      </c>
      <c r="L96" s="38">
        <v>0</v>
      </c>
      <c r="M96" s="38">
        <v>10577830.1</v>
      </c>
      <c r="N96" s="11">
        <f t="shared" si="7"/>
        <v>1</v>
      </c>
      <c r="O96" s="38">
        <v>0</v>
      </c>
      <c r="P96" s="12">
        <f t="shared" si="6"/>
        <v>2272244.0999999996</v>
      </c>
    </row>
    <row r="97" spans="1:16" s="39" customFormat="1" x14ac:dyDescent="0.2">
      <c r="A97" s="35">
        <v>45003</v>
      </c>
      <c r="B97" s="19" t="str">
        <f t="shared" si="15"/>
        <v>4</v>
      </c>
      <c r="C97" s="19" t="str">
        <f t="shared" si="16"/>
        <v>45</v>
      </c>
      <c r="D97" s="36" t="str">
        <f t="shared" si="10"/>
        <v>450</v>
      </c>
      <c r="E97" s="37" t="s">
        <v>110</v>
      </c>
      <c r="F97" s="38">
        <v>0</v>
      </c>
      <c r="G97" s="38">
        <v>0</v>
      </c>
      <c r="H97" s="38">
        <v>0</v>
      </c>
      <c r="I97" s="38">
        <v>0</v>
      </c>
      <c r="J97" s="11" t="str">
        <f t="shared" si="17"/>
        <v xml:space="preserve"> </v>
      </c>
      <c r="K97" s="38">
        <v>0</v>
      </c>
      <c r="L97" s="38">
        <v>0</v>
      </c>
      <c r="M97" s="38">
        <v>0</v>
      </c>
      <c r="N97" s="11" t="str">
        <f t="shared" si="7"/>
        <v xml:space="preserve"> </v>
      </c>
      <c r="O97" s="38">
        <v>0</v>
      </c>
      <c r="P97" s="12">
        <f t="shared" si="6"/>
        <v>0</v>
      </c>
    </row>
    <row r="98" spans="1:16" s="39" customFormat="1" x14ac:dyDescent="0.2">
      <c r="A98" s="35">
        <v>45004</v>
      </c>
      <c r="B98" s="19" t="str">
        <f t="shared" si="15"/>
        <v>4</v>
      </c>
      <c r="C98" s="19" t="str">
        <f t="shared" si="16"/>
        <v>45</v>
      </c>
      <c r="D98" s="36" t="str">
        <f t="shared" si="10"/>
        <v>450</v>
      </c>
      <c r="E98" s="37" t="s">
        <v>111</v>
      </c>
      <c r="F98" s="38">
        <v>3012240</v>
      </c>
      <c r="G98" s="38">
        <v>0</v>
      </c>
      <c r="H98" s="38">
        <v>3012240</v>
      </c>
      <c r="I98" s="38">
        <v>2527736.9</v>
      </c>
      <c r="J98" s="11">
        <f t="shared" si="17"/>
        <v>0.83915521339601096</v>
      </c>
      <c r="K98" s="38">
        <v>2527736.9</v>
      </c>
      <c r="L98" s="38">
        <v>0</v>
      </c>
      <c r="M98" s="38">
        <v>2527736.9</v>
      </c>
      <c r="N98" s="11">
        <f t="shared" si="7"/>
        <v>1</v>
      </c>
      <c r="O98" s="38">
        <v>0</v>
      </c>
      <c r="P98" s="12">
        <f t="shared" si="6"/>
        <v>-484503.10000000009</v>
      </c>
    </row>
    <row r="99" spans="1:16" s="39" customFormat="1" x14ac:dyDescent="0.2">
      <c r="A99" s="35">
        <v>45005</v>
      </c>
      <c r="B99" s="19" t="str">
        <f t="shared" si="15"/>
        <v>4</v>
      </c>
      <c r="C99" s="19" t="str">
        <f t="shared" si="16"/>
        <v>45</v>
      </c>
      <c r="D99" s="36" t="str">
        <f t="shared" si="10"/>
        <v>450</v>
      </c>
      <c r="E99" s="37" t="s">
        <v>112</v>
      </c>
      <c r="F99" s="38">
        <v>790865</v>
      </c>
      <c r="G99" s="38">
        <v>0</v>
      </c>
      <c r="H99" s="38">
        <v>790865</v>
      </c>
      <c r="I99" s="38">
        <v>1218583.19</v>
      </c>
      <c r="J99" s="11">
        <f t="shared" si="17"/>
        <v>1.5408232631359333</v>
      </c>
      <c r="K99" s="38">
        <v>1218583.19</v>
      </c>
      <c r="L99" s="38">
        <v>0</v>
      </c>
      <c r="M99" s="38">
        <v>1218583.19</v>
      </c>
      <c r="N99" s="11">
        <f t="shared" si="7"/>
        <v>1</v>
      </c>
      <c r="O99" s="38">
        <v>0</v>
      </c>
      <c r="P99" s="12">
        <f t="shared" si="6"/>
        <v>427718.18999999994</v>
      </c>
    </row>
    <row r="100" spans="1:16" s="39" customFormat="1" x14ac:dyDescent="0.2">
      <c r="A100" s="35">
        <v>45006</v>
      </c>
      <c r="B100" s="19" t="str">
        <f t="shared" si="15"/>
        <v>4</v>
      </c>
      <c r="C100" s="19" t="str">
        <f t="shared" si="16"/>
        <v>45</v>
      </c>
      <c r="D100" s="36" t="str">
        <f t="shared" si="10"/>
        <v>450</v>
      </c>
      <c r="E100" s="37" t="s">
        <v>113</v>
      </c>
      <c r="F100" s="38">
        <v>34800</v>
      </c>
      <c r="G100" s="38">
        <v>0</v>
      </c>
      <c r="H100" s="38">
        <v>34800</v>
      </c>
      <c r="I100" s="38">
        <v>18000</v>
      </c>
      <c r="J100" s="11">
        <f t="shared" si="17"/>
        <v>0.51724137931034486</v>
      </c>
      <c r="K100" s="38">
        <v>18000</v>
      </c>
      <c r="L100" s="38">
        <v>0</v>
      </c>
      <c r="M100" s="38">
        <v>18000</v>
      </c>
      <c r="N100" s="11">
        <f t="shared" si="7"/>
        <v>1</v>
      </c>
      <c r="O100" s="38">
        <v>0</v>
      </c>
      <c r="P100" s="12">
        <f t="shared" si="6"/>
        <v>-16800</v>
      </c>
    </row>
    <row r="101" spans="1:16" s="39" customFormat="1" x14ac:dyDescent="0.2">
      <c r="A101" s="35">
        <v>45007</v>
      </c>
      <c r="B101" s="19" t="str">
        <f t="shared" si="15"/>
        <v>4</v>
      </c>
      <c r="C101" s="19" t="str">
        <f t="shared" si="16"/>
        <v>45</v>
      </c>
      <c r="D101" s="36" t="str">
        <f t="shared" si="10"/>
        <v>450</v>
      </c>
      <c r="E101" s="37" t="s">
        <v>114</v>
      </c>
      <c r="F101" s="38">
        <v>426660</v>
      </c>
      <c r="G101" s="38">
        <v>0</v>
      </c>
      <c r="H101" s="38">
        <v>426660</v>
      </c>
      <c r="I101" s="38">
        <v>437912.85</v>
      </c>
      <c r="J101" s="11">
        <f t="shared" si="17"/>
        <v>1.0263742792856139</v>
      </c>
      <c r="K101" s="38">
        <v>437912.85</v>
      </c>
      <c r="L101" s="38">
        <v>0</v>
      </c>
      <c r="M101" s="38">
        <v>437912.85</v>
      </c>
      <c r="N101" s="11">
        <f t="shared" si="7"/>
        <v>1</v>
      </c>
      <c r="O101" s="38">
        <v>0</v>
      </c>
      <c r="P101" s="12">
        <f t="shared" si="6"/>
        <v>11252.849999999977</v>
      </c>
    </row>
    <row r="102" spans="1:16" s="39" customFormat="1" x14ac:dyDescent="0.2">
      <c r="A102" s="35">
        <v>45008</v>
      </c>
      <c r="B102" s="19" t="str">
        <f t="shared" si="15"/>
        <v>4</v>
      </c>
      <c r="C102" s="19" t="str">
        <f t="shared" si="16"/>
        <v>45</v>
      </c>
      <c r="D102" s="36" t="str">
        <f t="shared" si="10"/>
        <v>450</v>
      </c>
      <c r="E102" s="37" t="s">
        <v>115</v>
      </c>
      <c r="F102" s="38">
        <v>1375</v>
      </c>
      <c r="G102" s="38">
        <v>0</v>
      </c>
      <c r="H102" s="38">
        <v>1375</v>
      </c>
      <c r="I102" s="38">
        <v>0</v>
      </c>
      <c r="J102" s="11">
        <f t="shared" si="17"/>
        <v>0</v>
      </c>
      <c r="K102" s="38">
        <v>0</v>
      </c>
      <c r="L102" s="38">
        <v>0</v>
      </c>
      <c r="M102" s="38">
        <v>0</v>
      </c>
      <c r="N102" s="11" t="str">
        <f t="shared" si="7"/>
        <v xml:space="preserve"> </v>
      </c>
      <c r="O102" s="38">
        <v>0</v>
      </c>
      <c r="P102" s="12">
        <f t="shared" si="6"/>
        <v>-1375</v>
      </c>
    </row>
    <row r="103" spans="1:16" s="39" customFormat="1" x14ac:dyDescent="0.2">
      <c r="A103" s="35">
        <v>45009</v>
      </c>
      <c r="B103" s="19" t="str">
        <f t="shared" si="15"/>
        <v>4</v>
      </c>
      <c r="C103" s="19" t="str">
        <f t="shared" si="16"/>
        <v>45</v>
      </c>
      <c r="D103" s="36" t="str">
        <f t="shared" si="10"/>
        <v>450</v>
      </c>
      <c r="E103" s="37" t="s">
        <v>116</v>
      </c>
      <c r="F103" s="38">
        <v>19500</v>
      </c>
      <c r="G103" s="38">
        <v>0</v>
      </c>
      <c r="H103" s="38">
        <v>19500</v>
      </c>
      <c r="I103" s="38">
        <v>0</v>
      </c>
      <c r="J103" s="11">
        <f t="shared" si="17"/>
        <v>0</v>
      </c>
      <c r="K103" s="38">
        <v>0</v>
      </c>
      <c r="L103" s="38">
        <v>0</v>
      </c>
      <c r="M103" s="38">
        <v>0</v>
      </c>
      <c r="N103" s="11" t="str">
        <f t="shared" si="7"/>
        <v xml:space="preserve"> </v>
      </c>
      <c r="O103" s="38">
        <v>0</v>
      </c>
      <c r="P103" s="12">
        <f t="shared" si="6"/>
        <v>-19500</v>
      </c>
    </row>
    <row r="104" spans="1:16" s="39" customFormat="1" x14ac:dyDescent="0.2">
      <c r="A104" s="35">
        <v>45010</v>
      </c>
      <c r="B104" s="19" t="str">
        <f t="shared" si="15"/>
        <v>4</v>
      </c>
      <c r="C104" s="19" t="str">
        <f t="shared" si="16"/>
        <v>45</v>
      </c>
      <c r="D104" s="36" t="str">
        <f t="shared" si="10"/>
        <v>450</v>
      </c>
      <c r="E104" s="37" t="s">
        <v>117</v>
      </c>
      <c r="F104" s="38">
        <v>88000</v>
      </c>
      <c r="G104" s="38">
        <v>0</v>
      </c>
      <c r="H104" s="38">
        <v>88000</v>
      </c>
      <c r="I104" s="38">
        <v>88000</v>
      </c>
      <c r="J104" s="11">
        <f t="shared" si="17"/>
        <v>1</v>
      </c>
      <c r="K104" s="38">
        <v>88000</v>
      </c>
      <c r="L104" s="38">
        <v>0</v>
      </c>
      <c r="M104" s="38">
        <v>88000</v>
      </c>
      <c r="N104" s="11">
        <f t="shared" si="7"/>
        <v>1</v>
      </c>
      <c r="O104" s="38">
        <v>0</v>
      </c>
      <c r="P104" s="12">
        <f t="shared" si="6"/>
        <v>0</v>
      </c>
    </row>
    <row r="105" spans="1:16" s="39" customFormat="1" x14ac:dyDescent="0.2">
      <c r="A105" s="35">
        <v>45011</v>
      </c>
      <c r="B105" s="19" t="str">
        <f t="shared" si="15"/>
        <v>4</v>
      </c>
      <c r="C105" s="19" t="str">
        <f t="shared" si="16"/>
        <v>45</v>
      </c>
      <c r="D105" s="36" t="str">
        <f t="shared" si="10"/>
        <v>450</v>
      </c>
      <c r="E105" s="37" t="s">
        <v>118</v>
      </c>
      <c r="F105" s="38">
        <v>810253</v>
      </c>
      <c r="G105" s="38">
        <v>0</v>
      </c>
      <c r="H105" s="38">
        <v>810253</v>
      </c>
      <c r="I105" s="38">
        <v>283096.53000000003</v>
      </c>
      <c r="J105" s="11">
        <f t="shared" si="17"/>
        <v>0.34939275757078347</v>
      </c>
      <c r="K105" s="38">
        <v>283096.53000000003</v>
      </c>
      <c r="L105" s="38">
        <v>0</v>
      </c>
      <c r="M105" s="38">
        <v>283096.53000000003</v>
      </c>
      <c r="N105" s="11">
        <f t="shared" si="7"/>
        <v>1</v>
      </c>
      <c r="O105" s="38">
        <v>0</v>
      </c>
      <c r="P105" s="12">
        <f t="shared" si="6"/>
        <v>-527156.47</v>
      </c>
    </row>
    <row r="106" spans="1:16" s="39" customFormat="1" x14ac:dyDescent="0.2">
      <c r="A106" s="35">
        <v>45016</v>
      </c>
      <c r="B106" s="19" t="str">
        <f t="shared" si="15"/>
        <v>4</v>
      </c>
      <c r="C106" s="19" t="str">
        <f t="shared" si="16"/>
        <v>45</v>
      </c>
      <c r="D106" s="36" t="str">
        <f t="shared" si="10"/>
        <v>450</v>
      </c>
      <c r="E106" s="37" t="s">
        <v>119</v>
      </c>
      <c r="F106" s="38">
        <v>167200</v>
      </c>
      <c r="G106" s="38">
        <v>0</v>
      </c>
      <c r="H106" s="38">
        <v>167200</v>
      </c>
      <c r="I106" s="38">
        <v>0</v>
      </c>
      <c r="J106" s="11">
        <f t="shared" si="17"/>
        <v>0</v>
      </c>
      <c r="K106" s="38">
        <v>0</v>
      </c>
      <c r="L106" s="38">
        <v>0</v>
      </c>
      <c r="M106" s="38">
        <v>0</v>
      </c>
      <c r="N106" s="11" t="str">
        <f t="shared" si="7"/>
        <v xml:space="preserve"> </v>
      </c>
      <c r="O106" s="38">
        <v>0</v>
      </c>
      <c r="P106" s="12">
        <f t="shared" si="6"/>
        <v>-167200</v>
      </c>
    </row>
    <row r="107" spans="1:16" s="39" customFormat="1" x14ac:dyDescent="0.2">
      <c r="A107" s="35">
        <v>45017</v>
      </c>
      <c r="B107" s="19" t="str">
        <f t="shared" si="15"/>
        <v>4</v>
      </c>
      <c r="C107" s="19" t="str">
        <f t="shared" si="16"/>
        <v>45</v>
      </c>
      <c r="D107" s="36" t="str">
        <f t="shared" si="10"/>
        <v>450</v>
      </c>
      <c r="E107" s="37" t="s">
        <v>120</v>
      </c>
      <c r="F107" s="38">
        <v>349372</v>
      </c>
      <c r="G107" s="38">
        <v>0</v>
      </c>
      <c r="H107" s="38">
        <v>349372</v>
      </c>
      <c r="I107" s="38">
        <v>373131.07</v>
      </c>
      <c r="J107" s="11">
        <f t="shared" si="17"/>
        <v>1.0680050776822414</v>
      </c>
      <c r="K107" s="38">
        <v>373131.07</v>
      </c>
      <c r="L107" s="38">
        <v>0</v>
      </c>
      <c r="M107" s="38">
        <v>373131.07</v>
      </c>
      <c r="N107" s="11">
        <f t="shared" si="7"/>
        <v>1</v>
      </c>
      <c r="O107" s="38">
        <v>0</v>
      </c>
      <c r="P107" s="12">
        <f t="shared" si="6"/>
        <v>23759.070000000007</v>
      </c>
    </row>
    <row r="108" spans="1:16" s="39" customFormat="1" x14ac:dyDescent="0.2">
      <c r="A108" s="35">
        <v>45018</v>
      </c>
      <c r="B108" s="19" t="str">
        <f t="shared" si="15"/>
        <v>4</v>
      </c>
      <c r="C108" s="19" t="str">
        <f t="shared" si="16"/>
        <v>45</v>
      </c>
      <c r="D108" s="36" t="str">
        <f t="shared" si="10"/>
        <v>450</v>
      </c>
      <c r="E108" s="37" t="s">
        <v>121</v>
      </c>
      <c r="F108" s="38">
        <v>10500</v>
      </c>
      <c r="G108" s="38">
        <v>0</v>
      </c>
      <c r="H108" s="38">
        <v>10500</v>
      </c>
      <c r="I108" s="38">
        <v>10500</v>
      </c>
      <c r="J108" s="11">
        <f t="shared" si="17"/>
        <v>1</v>
      </c>
      <c r="K108" s="38">
        <v>10500</v>
      </c>
      <c r="L108" s="38">
        <v>0</v>
      </c>
      <c r="M108" s="38">
        <v>10500</v>
      </c>
      <c r="N108" s="11">
        <f t="shared" si="7"/>
        <v>1</v>
      </c>
      <c r="O108" s="38">
        <v>0</v>
      </c>
      <c r="P108" s="12">
        <f t="shared" si="6"/>
        <v>0</v>
      </c>
    </row>
    <row r="109" spans="1:16" s="39" customFormat="1" x14ac:dyDescent="0.2">
      <c r="A109" s="35">
        <v>45034</v>
      </c>
      <c r="B109" s="19" t="str">
        <f t="shared" si="15"/>
        <v>4</v>
      </c>
      <c r="C109" s="19" t="str">
        <f t="shared" si="16"/>
        <v>45</v>
      </c>
      <c r="D109" s="36" t="str">
        <f t="shared" si="10"/>
        <v>450</v>
      </c>
      <c r="E109" s="37" t="s">
        <v>122</v>
      </c>
      <c r="F109" s="38">
        <v>0</v>
      </c>
      <c r="G109" s="38">
        <v>0</v>
      </c>
      <c r="H109" s="38">
        <v>0</v>
      </c>
      <c r="I109" s="38">
        <v>0</v>
      </c>
      <c r="J109" s="11" t="str">
        <f t="shared" si="17"/>
        <v xml:space="preserve"> </v>
      </c>
      <c r="K109" s="38">
        <v>0</v>
      </c>
      <c r="L109" s="38">
        <v>0</v>
      </c>
      <c r="M109" s="38">
        <v>0</v>
      </c>
      <c r="N109" s="11" t="str">
        <f t="shared" si="7"/>
        <v xml:space="preserve"> </v>
      </c>
      <c r="O109" s="38">
        <v>0</v>
      </c>
      <c r="P109" s="12">
        <f t="shared" si="6"/>
        <v>0</v>
      </c>
    </row>
    <row r="110" spans="1:16" s="39" customFormat="1" x14ac:dyDescent="0.2">
      <c r="A110" s="35">
        <v>45035</v>
      </c>
      <c r="B110" s="19" t="str">
        <f t="shared" si="15"/>
        <v>4</v>
      </c>
      <c r="C110" s="19" t="str">
        <f t="shared" si="16"/>
        <v>45</v>
      </c>
      <c r="D110" s="36" t="str">
        <f t="shared" si="10"/>
        <v>450</v>
      </c>
      <c r="E110" s="37" t="s">
        <v>123</v>
      </c>
      <c r="F110" s="38">
        <v>0</v>
      </c>
      <c r="G110" s="38">
        <v>55215.55</v>
      </c>
      <c r="H110" s="38">
        <v>55215.55</v>
      </c>
      <c r="I110" s="38">
        <v>1350520.49</v>
      </c>
      <c r="J110" s="11">
        <f t="shared" si="17"/>
        <v>24.459060717497152</v>
      </c>
      <c r="K110" s="38">
        <v>1350520.49</v>
      </c>
      <c r="L110" s="38">
        <v>0</v>
      </c>
      <c r="M110" s="38">
        <v>1350520.49</v>
      </c>
      <c r="N110" s="11">
        <f t="shared" si="7"/>
        <v>1</v>
      </c>
      <c r="O110" s="38">
        <v>0</v>
      </c>
      <c r="P110" s="12">
        <f t="shared" si="6"/>
        <v>1295304.94</v>
      </c>
    </row>
    <row r="111" spans="1:16" s="39" customFormat="1" x14ac:dyDescent="0.2">
      <c r="A111" s="35">
        <v>45060</v>
      </c>
      <c r="B111" s="19" t="str">
        <f t="shared" si="15"/>
        <v>4</v>
      </c>
      <c r="C111" s="19" t="str">
        <f t="shared" si="16"/>
        <v>45</v>
      </c>
      <c r="D111" s="36" t="str">
        <f t="shared" si="10"/>
        <v>450</v>
      </c>
      <c r="E111" s="37" t="s">
        <v>124</v>
      </c>
      <c r="F111" s="38">
        <v>72750</v>
      </c>
      <c r="G111" s="38">
        <v>0</v>
      </c>
      <c r="H111" s="38">
        <v>72750</v>
      </c>
      <c r="I111" s="38">
        <v>69148.61</v>
      </c>
      <c r="J111" s="11">
        <f t="shared" si="17"/>
        <v>0.95049635738831617</v>
      </c>
      <c r="K111" s="38">
        <v>69148.61</v>
      </c>
      <c r="L111" s="38">
        <v>0</v>
      </c>
      <c r="M111" s="38">
        <v>69148.61</v>
      </c>
      <c r="N111" s="11">
        <f t="shared" si="7"/>
        <v>1</v>
      </c>
      <c r="O111" s="38">
        <v>0</v>
      </c>
      <c r="P111" s="12">
        <f t="shared" si="6"/>
        <v>-3601.3899999999994</v>
      </c>
    </row>
    <row r="112" spans="1:16" s="39" customFormat="1" x14ac:dyDescent="0.2">
      <c r="A112" s="35">
        <v>45080</v>
      </c>
      <c r="B112" s="19" t="str">
        <f t="shared" si="15"/>
        <v>4</v>
      </c>
      <c r="C112" s="19" t="str">
        <f t="shared" si="16"/>
        <v>45</v>
      </c>
      <c r="D112" s="36" t="str">
        <f t="shared" si="10"/>
        <v>450</v>
      </c>
      <c r="E112" s="37" t="s">
        <v>125</v>
      </c>
      <c r="F112" s="38">
        <v>0</v>
      </c>
      <c r="G112" s="38">
        <v>331618.90999999997</v>
      </c>
      <c r="H112" s="38">
        <v>331618.90999999997</v>
      </c>
      <c r="I112" s="38">
        <v>331618.90999999997</v>
      </c>
      <c r="J112" s="11">
        <f t="shared" si="17"/>
        <v>1</v>
      </c>
      <c r="K112" s="38">
        <v>331618.90999999997</v>
      </c>
      <c r="L112" s="38">
        <v>0</v>
      </c>
      <c r="M112" s="38">
        <v>331618.90999999997</v>
      </c>
      <c r="N112" s="11">
        <f t="shared" si="7"/>
        <v>1</v>
      </c>
      <c r="O112" s="38">
        <v>0</v>
      </c>
      <c r="P112" s="12">
        <f t="shared" si="6"/>
        <v>0</v>
      </c>
    </row>
    <row r="113" spans="1:16" s="39" customFormat="1" x14ac:dyDescent="0.2">
      <c r="A113" s="35">
        <v>45081</v>
      </c>
      <c r="B113" s="19" t="str">
        <f t="shared" si="15"/>
        <v>4</v>
      </c>
      <c r="C113" s="19" t="str">
        <f t="shared" si="16"/>
        <v>45</v>
      </c>
      <c r="D113" s="36" t="str">
        <f t="shared" ref="D113:D147" si="20">LEFT(A113,3)</f>
        <v>450</v>
      </c>
      <c r="E113" s="37" t="s">
        <v>126</v>
      </c>
      <c r="F113" s="38">
        <v>208659</v>
      </c>
      <c r="G113" s="38">
        <v>0</v>
      </c>
      <c r="H113" s="38">
        <v>208659</v>
      </c>
      <c r="I113" s="38">
        <v>208335.25</v>
      </c>
      <c r="J113" s="11">
        <f t="shared" si="17"/>
        <v>0.99844842542138135</v>
      </c>
      <c r="K113" s="38">
        <v>208335.25</v>
      </c>
      <c r="L113" s="38">
        <v>0</v>
      </c>
      <c r="M113" s="38">
        <v>208335.25</v>
      </c>
      <c r="N113" s="11">
        <f t="shared" ref="N113:N165" si="21">IF(I113=0," ",M113/I113)</f>
        <v>1</v>
      </c>
      <c r="O113" s="38">
        <v>0</v>
      </c>
      <c r="P113" s="12">
        <f t="shared" ref="P113:P165" si="22">I113-H113</f>
        <v>-323.75</v>
      </c>
    </row>
    <row r="114" spans="1:16" s="39" customFormat="1" x14ac:dyDescent="0.2">
      <c r="A114" s="35">
        <v>45082</v>
      </c>
      <c r="B114" s="19" t="str">
        <f t="shared" si="15"/>
        <v>4</v>
      </c>
      <c r="C114" s="19" t="str">
        <f t="shared" si="16"/>
        <v>45</v>
      </c>
      <c r="D114" s="36" t="str">
        <f t="shared" si="20"/>
        <v>450</v>
      </c>
      <c r="E114" s="37" t="s">
        <v>127</v>
      </c>
      <c r="F114" s="38">
        <v>1621175</v>
      </c>
      <c r="G114" s="38">
        <v>0</v>
      </c>
      <c r="H114" s="38">
        <v>1621175</v>
      </c>
      <c r="I114" s="38">
        <v>1634146.94</v>
      </c>
      <c r="J114" s="11">
        <f t="shared" si="17"/>
        <v>1.0080015667648465</v>
      </c>
      <c r="K114" s="38">
        <v>1634146.94</v>
      </c>
      <c r="L114" s="38">
        <v>0</v>
      </c>
      <c r="M114" s="38">
        <v>1634146.94</v>
      </c>
      <c r="N114" s="11">
        <f t="shared" si="21"/>
        <v>1</v>
      </c>
      <c r="O114" s="38">
        <v>0</v>
      </c>
      <c r="P114" s="12">
        <f t="shared" si="22"/>
        <v>12971.939999999944</v>
      </c>
    </row>
    <row r="115" spans="1:16" s="39" customFormat="1" x14ac:dyDescent="0.2">
      <c r="A115" s="35">
        <v>45083</v>
      </c>
      <c r="B115" s="19" t="str">
        <f t="shared" si="15"/>
        <v>4</v>
      </c>
      <c r="C115" s="19" t="str">
        <f t="shared" si="16"/>
        <v>45</v>
      </c>
      <c r="D115" s="36" t="str">
        <f t="shared" si="20"/>
        <v>450</v>
      </c>
      <c r="E115" s="37" t="s">
        <v>211</v>
      </c>
      <c r="F115" s="38">
        <v>0</v>
      </c>
      <c r="G115" s="38">
        <v>0</v>
      </c>
      <c r="H115" s="38">
        <v>0</v>
      </c>
      <c r="I115" s="38">
        <v>0</v>
      </c>
      <c r="J115" s="11" t="str">
        <f t="shared" si="17"/>
        <v xml:space="preserve"> </v>
      </c>
      <c r="K115" s="38">
        <v>0</v>
      </c>
      <c r="L115" s="38">
        <v>0</v>
      </c>
      <c r="M115" s="38">
        <v>0</v>
      </c>
      <c r="N115" s="11" t="str">
        <f t="shared" si="21"/>
        <v xml:space="preserve"> </v>
      </c>
      <c r="O115" s="38">
        <v>0</v>
      </c>
      <c r="P115" s="12">
        <f t="shared" si="22"/>
        <v>0</v>
      </c>
    </row>
    <row r="116" spans="1:16" s="39" customFormat="1" x14ac:dyDescent="0.2">
      <c r="A116" s="35">
        <v>45084</v>
      </c>
      <c r="B116" s="19" t="str">
        <f t="shared" si="15"/>
        <v>4</v>
      </c>
      <c r="C116" s="19" t="str">
        <f t="shared" si="16"/>
        <v>45</v>
      </c>
      <c r="D116" s="36" t="str">
        <f t="shared" si="20"/>
        <v>450</v>
      </c>
      <c r="E116" s="37" t="s">
        <v>128</v>
      </c>
      <c r="F116" s="38">
        <v>570000</v>
      </c>
      <c r="G116" s="38">
        <v>0</v>
      </c>
      <c r="H116" s="38">
        <v>570000</v>
      </c>
      <c r="I116" s="38">
        <v>529201.18000000005</v>
      </c>
      <c r="J116" s="11">
        <f t="shared" si="17"/>
        <v>0.92842312280701766</v>
      </c>
      <c r="K116" s="38">
        <v>529201.18000000005</v>
      </c>
      <c r="L116" s="38">
        <v>0</v>
      </c>
      <c r="M116" s="38">
        <v>529201.18000000005</v>
      </c>
      <c r="N116" s="11">
        <f t="shared" si="21"/>
        <v>1</v>
      </c>
      <c r="O116" s="38">
        <v>0</v>
      </c>
      <c r="P116" s="12">
        <f t="shared" si="22"/>
        <v>-40798.819999999949</v>
      </c>
    </row>
    <row r="117" spans="1:16" s="39" customFormat="1" x14ac:dyDescent="0.2">
      <c r="A117" s="35">
        <v>45086</v>
      </c>
      <c r="B117" s="19" t="str">
        <f t="shared" si="15"/>
        <v>4</v>
      </c>
      <c r="C117" s="19" t="str">
        <f t="shared" si="16"/>
        <v>45</v>
      </c>
      <c r="D117" s="36" t="str">
        <f t="shared" si="20"/>
        <v>450</v>
      </c>
      <c r="E117" s="37" t="s">
        <v>129</v>
      </c>
      <c r="F117" s="38">
        <v>0</v>
      </c>
      <c r="G117" s="38">
        <v>0</v>
      </c>
      <c r="H117" s="38">
        <v>0</v>
      </c>
      <c r="I117" s="38">
        <v>22500</v>
      </c>
      <c r="J117" s="11" t="str">
        <f t="shared" si="17"/>
        <v xml:space="preserve"> </v>
      </c>
      <c r="K117" s="38">
        <v>22500</v>
      </c>
      <c r="L117" s="38">
        <v>0</v>
      </c>
      <c r="M117" s="38">
        <v>22500</v>
      </c>
      <c r="N117" s="11">
        <f t="shared" si="21"/>
        <v>1</v>
      </c>
      <c r="O117" s="38">
        <v>0</v>
      </c>
      <c r="P117" s="12">
        <f t="shared" si="22"/>
        <v>22500</v>
      </c>
    </row>
    <row r="118" spans="1:16" s="39" customFormat="1" x14ac:dyDescent="0.2">
      <c r="A118" s="35">
        <v>45088</v>
      </c>
      <c r="B118" s="19" t="str">
        <f t="shared" si="15"/>
        <v>4</v>
      </c>
      <c r="C118" s="19" t="str">
        <f t="shared" si="16"/>
        <v>45</v>
      </c>
      <c r="D118" s="36" t="str">
        <f t="shared" si="20"/>
        <v>450</v>
      </c>
      <c r="E118" s="37" t="s">
        <v>130</v>
      </c>
      <c r="F118" s="38">
        <v>571500</v>
      </c>
      <c r="G118" s="38">
        <v>0</v>
      </c>
      <c r="H118" s="38">
        <v>571500</v>
      </c>
      <c r="I118" s="38">
        <v>0</v>
      </c>
      <c r="J118" s="11">
        <f t="shared" si="17"/>
        <v>0</v>
      </c>
      <c r="K118" s="38">
        <v>0</v>
      </c>
      <c r="L118" s="38">
        <v>0</v>
      </c>
      <c r="M118" s="38">
        <v>0</v>
      </c>
      <c r="N118" s="11" t="str">
        <f t="shared" si="21"/>
        <v xml:space="preserve"> </v>
      </c>
      <c r="O118" s="38">
        <v>0</v>
      </c>
      <c r="P118" s="12">
        <f t="shared" si="22"/>
        <v>-571500</v>
      </c>
    </row>
    <row r="119" spans="1:16" s="39" customFormat="1" x14ac:dyDescent="0.2">
      <c r="A119" s="35">
        <v>45089</v>
      </c>
      <c r="B119" s="19" t="str">
        <f t="shared" si="15"/>
        <v>4</v>
      </c>
      <c r="C119" s="19" t="str">
        <f t="shared" si="16"/>
        <v>45</v>
      </c>
      <c r="D119" s="36" t="str">
        <f t="shared" si="20"/>
        <v>450</v>
      </c>
      <c r="E119" s="37" t="s">
        <v>205</v>
      </c>
      <c r="F119" s="38">
        <v>0</v>
      </c>
      <c r="G119" s="38">
        <v>0</v>
      </c>
      <c r="H119" s="38">
        <v>0</v>
      </c>
      <c r="I119" s="38">
        <v>15000</v>
      </c>
      <c r="J119" s="11" t="str">
        <f t="shared" si="17"/>
        <v xml:space="preserve"> </v>
      </c>
      <c r="K119" s="38">
        <v>15000</v>
      </c>
      <c r="L119" s="38">
        <v>0</v>
      </c>
      <c r="M119" s="38">
        <v>15000</v>
      </c>
      <c r="N119" s="11">
        <f t="shared" si="21"/>
        <v>1</v>
      </c>
      <c r="O119" s="38">
        <v>0</v>
      </c>
      <c r="P119" s="12">
        <f t="shared" si="22"/>
        <v>15000</v>
      </c>
    </row>
    <row r="120" spans="1:16" s="39" customFormat="1" x14ac:dyDescent="0.2">
      <c r="A120" s="35">
        <v>45101</v>
      </c>
      <c r="B120" s="19" t="str">
        <f t="shared" si="15"/>
        <v>4</v>
      </c>
      <c r="C120" s="19" t="str">
        <f t="shared" si="16"/>
        <v>45</v>
      </c>
      <c r="D120" s="36" t="str">
        <f t="shared" si="20"/>
        <v>451</v>
      </c>
      <c r="E120" s="37" t="s">
        <v>131</v>
      </c>
      <c r="F120" s="38">
        <v>0</v>
      </c>
      <c r="G120" s="38">
        <v>85623.78</v>
      </c>
      <c r="H120" s="38">
        <v>85623.78</v>
      </c>
      <c r="I120" s="38">
        <v>85623.78</v>
      </c>
      <c r="J120" s="11">
        <f t="shared" si="17"/>
        <v>1</v>
      </c>
      <c r="K120" s="38">
        <v>85623.78</v>
      </c>
      <c r="L120" s="38">
        <v>0</v>
      </c>
      <c r="M120" s="38">
        <v>85623.78</v>
      </c>
      <c r="N120" s="11">
        <f t="shared" si="21"/>
        <v>1</v>
      </c>
      <c r="O120" s="38">
        <v>0</v>
      </c>
      <c r="P120" s="12">
        <f t="shared" si="22"/>
        <v>0</v>
      </c>
    </row>
    <row r="121" spans="1:16" s="39" customFormat="1" x14ac:dyDescent="0.2">
      <c r="A121" s="35">
        <v>45141</v>
      </c>
      <c r="B121" s="19" t="str">
        <f t="shared" si="15"/>
        <v>4</v>
      </c>
      <c r="C121" s="19" t="str">
        <f t="shared" si="16"/>
        <v>45</v>
      </c>
      <c r="D121" s="36" t="str">
        <f t="shared" si="20"/>
        <v>451</v>
      </c>
      <c r="E121" s="37" t="s">
        <v>212</v>
      </c>
      <c r="F121" s="38">
        <v>0</v>
      </c>
      <c r="G121" s="38">
        <v>0</v>
      </c>
      <c r="H121" s="38">
        <v>0</v>
      </c>
      <c r="I121" s="38">
        <v>0</v>
      </c>
      <c r="J121" s="11" t="str">
        <f t="shared" si="17"/>
        <v xml:space="preserve"> </v>
      </c>
      <c r="K121" s="38">
        <v>0</v>
      </c>
      <c r="L121" s="38">
        <v>0</v>
      </c>
      <c r="M121" s="38">
        <v>0</v>
      </c>
      <c r="N121" s="11" t="str">
        <f t="shared" si="21"/>
        <v xml:space="preserve"> </v>
      </c>
      <c r="O121" s="38">
        <v>0</v>
      </c>
      <c r="P121" s="12">
        <f t="shared" si="22"/>
        <v>0</v>
      </c>
    </row>
    <row r="122" spans="1:16" s="39" customFormat="1" x14ac:dyDescent="0.2">
      <c r="A122" s="35">
        <v>45159</v>
      </c>
      <c r="B122" s="19" t="str">
        <f t="shared" si="15"/>
        <v>4</v>
      </c>
      <c r="C122" s="19" t="str">
        <f t="shared" si="16"/>
        <v>45</v>
      </c>
      <c r="D122" s="36" t="str">
        <f t="shared" si="20"/>
        <v>451</v>
      </c>
      <c r="E122" s="37" t="s">
        <v>213</v>
      </c>
      <c r="F122" s="38">
        <v>0</v>
      </c>
      <c r="G122" s="38">
        <v>0</v>
      </c>
      <c r="H122" s="38">
        <v>0</v>
      </c>
      <c r="I122" s="38">
        <v>0</v>
      </c>
      <c r="J122" s="11" t="str">
        <f t="shared" si="17"/>
        <v xml:space="preserve"> </v>
      </c>
      <c r="K122" s="38">
        <v>0</v>
      </c>
      <c r="L122" s="38">
        <v>0</v>
      </c>
      <c r="M122" s="38">
        <v>0</v>
      </c>
      <c r="N122" s="11" t="str">
        <f t="shared" si="21"/>
        <v xml:space="preserve"> </v>
      </c>
      <c r="O122" s="38">
        <v>0</v>
      </c>
      <c r="P122" s="12">
        <f t="shared" si="22"/>
        <v>0</v>
      </c>
    </row>
    <row r="123" spans="1:16" s="39" customFormat="1" x14ac:dyDescent="0.2">
      <c r="A123" s="35">
        <v>45162</v>
      </c>
      <c r="B123" s="19" t="str">
        <f t="shared" si="15"/>
        <v>4</v>
      </c>
      <c r="C123" s="19" t="str">
        <f t="shared" si="16"/>
        <v>45</v>
      </c>
      <c r="D123" s="36" t="str">
        <f t="shared" si="20"/>
        <v>451</v>
      </c>
      <c r="E123" s="37" t="s">
        <v>206</v>
      </c>
      <c r="F123" s="38">
        <v>0</v>
      </c>
      <c r="G123" s="38">
        <v>0</v>
      </c>
      <c r="H123" s="38">
        <v>0</v>
      </c>
      <c r="I123" s="38">
        <v>133176.44</v>
      </c>
      <c r="J123" s="11" t="str">
        <f t="shared" si="17"/>
        <v xml:space="preserve"> </v>
      </c>
      <c r="K123" s="38">
        <v>133176.44</v>
      </c>
      <c r="L123" s="38">
        <v>0</v>
      </c>
      <c r="M123" s="38">
        <v>133176.44</v>
      </c>
      <c r="N123" s="11">
        <f t="shared" si="21"/>
        <v>1</v>
      </c>
      <c r="O123" s="38">
        <v>0</v>
      </c>
      <c r="P123" s="12">
        <f t="shared" si="22"/>
        <v>133176.44</v>
      </c>
    </row>
    <row r="124" spans="1:16" s="39" customFormat="1" x14ac:dyDescent="0.2">
      <c r="A124" s="35">
        <v>45163</v>
      </c>
      <c r="B124" s="19" t="str">
        <f t="shared" si="15"/>
        <v>4</v>
      </c>
      <c r="C124" s="19" t="str">
        <f t="shared" si="16"/>
        <v>45</v>
      </c>
      <c r="D124" s="36" t="str">
        <f t="shared" si="20"/>
        <v>451</v>
      </c>
      <c r="E124" s="37" t="s">
        <v>132</v>
      </c>
      <c r="F124" s="38">
        <v>0</v>
      </c>
      <c r="G124" s="38">
        <v>0</v>
      </c>
      <c r="H124" s="38">
        <v>0</v>
      </c>
      <c r="I124" s="38">
        <v>67831.56</v>
      </c>
      <c r="J124" s="11" t="str">
        <f t="shared" si="17"/>
        <v xml:space="preserve"> </v>
      </c>
      <c r="K124" s="38">
        <v>67831.56</v>
      </c>
      <c r="L124" s="38">
        <v>0</v>
      </c>
      <c r="M124" s="38">
        <v>67831.56</v>
      </c>
      <c r="N124" s="11">
        <f t="shared" si="21"/>
        <v>1</v>
      </c>
      <c r="O124" s="38">
        <v>0</v>
      </c>
      <c r="P124" s="12">
        <f t="shared" si="22"/>
        <v>67831.56</v>
      </c>
    </row>
    <row r="125" spans="1:16" s="39" customFormat="1" x14ac:dyDescent="0.2">
      <c r="A125" s="35">
        <v>45164</v>
      </c>
      <c r="B125" s="19" t="str">
        <f t="shared" si="15"/>
        <v>4</v>
      </c>
      <c r="C125" s="19" t="str">
        <f t="shared" si="16"/>
        <v>45</v>
      </c>
      <c r="D125" s="36" t="str">
        <f t="shared" si="20"/>
        <v>451</v>
      </c>
      <c r="E125" s="37" t="s">
        <v>133</v>
      </c>
      <c r="F125" s="38">
        <v>0</v>
      </c>
      <c r="G125" s="38">
        <v>49875</v>
      </c>
      <c r="H125" s="38">
        <v>49875</v>
      </c>
      <c r="I125" s="38">
        <v>49875</v>
      </c>
      <c r="J125" s="11">
        <f t="shared" si="17"/>
        <v>1</v>
      </c>
      <c r="K125" s="38">
        <v>49875</v>
      </c>
      <c r="L125" s="38">
        <v>0</v>
      </c>
      <c r="M125" s="38">
        <v>49875</v>
      </c>
      <c r="N125" s="11">
        <f t="shared" si="21"/>
        <v>1</v>
      </c>
      <c r="O125" s="38">
        <v>0</v>
      </c>
      <c r="P125" s="12">
        <f t="shared" si="22"/>
        <v>0</v>
      </c>
    </row>
    <row r="126" spans="1:16" s="39" customFormat="1" x14ac:dyDescent="0.2">
      <c r="A126" s="35">
        <v>45165</v>
      </c>
      <c r="B126" s="19" t="str">
        <f t="shared" si="15"/>
        <v>4</v>
      </c>
      <c r="C126" s="19" t="str">
        <f t="shared" si="16"/>
        <v>45</v>
      </c>
      <c r="D126" s="36" t="str">
        <f t="shared" si="20"/>
        <v>451</v>
      </c>
      <c r="E126" s="37" t="s">
        <v>134</v>
      </c>
      <c r="F126" s="38">
        <v>0</v>
      </c>
      <c r="G126" s="38">
        <v>96425</v>
      </c>
      <c r="H126" s="38">
        <v>96425</v>
      </c>
      <c r="I126" s="38">
        <v>96425</v>
      </c>
      <c r="J126" s="11">
        <f t="shared" si="17"/>
        <v>1</v>
      </c>
      <c r="K126" s="38">
        <v>96425</v>
      </c>
      <c r="L126" s="38">
        <v>0</v>
      </c>
      <c r="M126" s="38">
        <v>96425</v>
      </c>
      <c r="N126" s="11">
        <f t="shared" si="21"/>
        <v>1</v>
      </c>
      <c r="O126" s="38">
        <v>0</v>
      </c>
      <c r="P126" s="12">
        <f t="shared" si="22"/>
        <v>0</v>
      </c>
    </row>
    <row r="127" spans="1:16" s="39" customFormat="1" x14ac:dyDescent="0.2">
      <c r="A127" s="35">
        <v>45166</v>
      </c>
      <c r="B127" s="19" t="str">
        <f t="shared" si="15"/>
        <v>4</v>
      </c>
      <c r="C127" s="19" t="str">
        <f t="shared" si="16"/>
        <v>45</v>
      </c>
      <c r="D127" s="36" t="str">
        <f t="shared" si="20"/>
        <v>451</v>
      </c>
      <c r="E127" s="37" t="s">
        <v>135</v>
      </c>
      <c r="F127" s="38">
        <v>0</v>
      </c>
      <c r="G127" s="38">
        <v>99750</v>
      </c>
      <c r="H127" s="38">
        <v>99750</v>
      </c>
      <c r="I127" s="38">
        <v>99750</v>
      </c>
      <c r="J127" s="11">
        <f t="shared" si="17"/>
        <v>1</v>
      </c>
      <c r="K127" s="38">
        <v>99750</v>
      </c>
      <c r="L127" s="38">
        <v>0</v>
      </c>
      <c r="M127" s="38">
        <v>99750</v>
      </c>
      <c r="N127" s="11">
        <f t="shared" si="21"/>
        <v>1</v>
      </c>
      <c r="O127" s="38">
        <v>0</v>
      </c>
      <c r="P127" s="12">
        <f t="shared" si="22"/>
        <v>0</v>
      </c>
    </row>
    <row r="128" spans="1:16" s="39" customFormat="1" x14ac:dyDescent="0.2">
      <c r="A128" s="35">
        <v>45167</v>
      </c>
      <c r="B128" s="19" t="str">
        <f t="shared" si="15"/>
        <v>4</v>
      </c>
      <c r="C128" s="19" t="str">
        <f t="shared" si="16"/>
        <v>45</v>
      </c>
      <c r="D128" s="36" t="str">
        <f t="shared" si="20"/>
        <v>451</v>
      </c>
      <c r="E128" s="37" t="s">
        <v>136</v>
      </c>
      <c r="F128" s="38">
        <v>0</v>
      </c>
      <c r="G128" s="38">
        <v>189400.5</v>
      </c>
      <c r="H128" s="38">
        <v>189400.5</v>
      </c>
      <c r="I128" s="38">
        <v>113640.3</v>
      </c>
      <c r="J128" s="11">
        <f t="shared" si="17"/>
        <v>0.6</v>
      </c>
      <c r="K128" s="38">
        <v>113640.3</v>
      </c>
      <c r="L128" s="38">
        <v>0</v>
      </c>
      <c r="M128" s="38">
        <v>113640.3</v>
      </c>
      <c r="N128" s="11">
        <f t="shared" si="21"/>
        <v>1</v>
      </c>
      <c r="O128" s="38">
        <v>0</v>
      </c>
      <c r="P128" s="12">
        <f t="shared" si="22"/>
        <v>-75760.2</v>
      </c>
    </row>
    <row r="129" spans="1:16" s="39" customFormat="1" x14ac:dyDescent="0.2">
      <c r="A129" s="35">
        <v>45168</v>
      </c>
      <c r="B129" s="19" t="str">
        <f t="shared" si="15"/>
        <v>4</v>
      </c>
      <c r="C129" s="19" t="str">
        <f t="shared" si="16"/>
        <v>45</v>
      </c>
      <c r="D129" s="36" t="str">
        <f t="shared" si="20"/>
        <v>451</v>
      </c>
      <c r="E129" s="37" t="s">
        <v>137</v>
      </c>
      <c r="F129" s="38">
        <v>0</v>
      </c>
      <c r="G129" s="38">
        <v>227280.6</v>
      </c>
      <c r="H129" s="38">
        <v>227280.6</v>
      </c>
      <c r="I129" s="38">
        <v>136368.35999999999</v>
      </c>
      <c r="J129" s="11">
        <f t="shared" si="17"/>
        <v>0.6</v>
      </c>
      <c r="K129" s="38">
        <v>136368.35999999999</v>
      </c>
      <c r="L129" s="38">
        <v>0</v>
      </c>
      <c r="M129" s="38">
        <v>136368.35999999999</v>
      </c>
      <c r="N129" s="11">
        <f t="shared" si="21"/>
        <v>1</v>
      </c>
      <c r="O129" s="38">
        <v>0</v>
      </c>
      <c r="P129" s="12">
        <f t="shared" si="22"/>
        <v>-90912.24000000002</v>
      </c>
    </row>
    <row r="130" spans="1:16" s="39" customFormat="1" x14ac:dyDescent="0.2">
      <c r="A130" s="35">
        <v>45169</v>
      </c>
      <c r="B130" s="19" t="str">
        <f t="shared" si="15"/>
        <v>4</v>
      </c>
      <c r="C130" s="19" t="str">
        <f t="shared" si="16"/>
        <v>45</v>
      </c>
      <c r="D130" s="36" t="str">
        <f t="shared" si="20"/>
        <v>451</v>
      </c>
      <c r="E130" s="37" t="s">
        <v>138</v>
      </c>
      <c r="F130" s="38">
        <v>0</v>
      </c>
      <c r="G130" s="38">
        <v>315709</v>
      </c>
      <c r="H130" s="38">
        <v>315709</v>
      </c>
      <c r="I130" s="38">
        <v>227280.6</v>
      </c>
      <c r="J130" s="11">
        <f t="shared" si="17"/>
        <v>0.71990535588152382</v>
      </c>
      <c r="K130" s="38">
        <v>227280.6</v>
      </c>
      <c r="L130" s="38">
        <v>0</v>
      </c>
      <c r="M130" s="38">
        <v>227280.6</v>
      </c>
      <c r="N130" s="11">
        <f t="shared" si="21"/>
        <v>1</v>
      </c>
      <c r="O130" s="38">
        <v>0</v>
      </c>
      <c r="P130" s="12">
        <f t="shared" si="22"/>
        <v>-88428.4</v>
      </c>
    </row>
    <row r="131" spans="1:16" s="39" customFormat="1" x14ac:dyDescent="0.2">
      <c r="A131" s="35">
        <v>45170</v>
      </c>
      <c r="B131" s="19" t="str">
        <f t="shared" si="15"/>
        <v>4</v>
      </c>
      <c r="C131" s="19" t="str">
        <f t="shared" si="16"/>
        <v>45</v>
      </c>
      <c r="D131" s="36" t="str">
        <f t="shared" si="20"/>
        <v>451</v>
      </c>
      <c r="E131" s="37" t="s">
        <v>214</v>
      </c>
      <c r="F131" s="38">
        <v>0</v>
      </c>
      <c r="G131" s="38">
        <v>0</v>
      </c>
      <c r="H131" s="38">
        <v>0</v>
      </c>
      <c r="I131" s="38">
        <v>99750</v>
      </c>
      <c r="J131" s="11" t="str">
        <f t="shared" si="17"/>
        <v xml:space="preserve"> </v>
      </c>
      <c r="K131" s="38">
        <v>99750</v>
      </c>
      <c r="L131" s="38">
        <v>0</v>
      </c>
      <c r="M131" s="38">
        <v>99750</v>
      </c>
      <c r="N131" s="11">
        <f t="shared" si="21"/>
        <v>1</v>
      </c>
      <c r="O131" s="38">
        <v>0</v>
      </c>
      <c r="P131" s="12">
        <f t="shared" si="22"/>
        <v>99750</v>
      </c>
    </row>
    <row r="132" spans="1:16" s="39" customFormat="1" x14ac:dyDescent="0.2">
      <c r="A132" s="35">
        <v>45171</v>
      </c>
      <c r="B132" s="19" t="str">
        <f t="shared" si="15"/>
        <v>4</v>
      </c>
      <c r="C132" s="19" t="str">
        <f t="shared" si="16"/>
        <v>45</v>
      </c>
      <c r="D132" s="36" t="str">
        <f t="shared" si="20"/>
        <v>451</v>
      </c>
      <c r="E132" s="37" t="s">
        <v>215</v>
      </c>
      <c r="F132" s="38">
        <v>0</v>
      </c>
      <c r="G132" s="38">
        <v>0</v>
      </c>
      <c r="H132" s="38">
        <v>0</v>
      </c>
      <c r="I132" s="38">
        <v>0</v>
      </c>
      <c r="J132" s="11" t="str">
        <f t="shared" si="17"/>
        <v xml:space="preserve"> </v>
      </c>
      <c r="K132" s="38">
        <v>0</v>
      </c>
      <c r="L132" s="38">
        <v>0</v>
      </c>
      <c r="M132" s="38">
        <v>0</v>
      </c>
      <c r="N132" s="11" t="str">
        <f t="shared" si="21"/>
        <v xml:space="preserve"> </v>
      </c>
      <c r="O132" s="38">
        <v>0</v>
      </c>
      <c r="P132" s="12">
        <f t="shared" si="22"/>
        <v>0</v>
      </c>
    </row>
    <row r="133" spans="1:16" s="39" customFormat="1" x14ac:dyDescent="0.2">
      <c r="A133" s="35">
        <v>46301</v>
      </c>
      <c r="B133" s="19" t="str">
        <f t="shared" si="15"/>
        <v>4</v>
      </c>
      <c r="C133" s="19" t="str">
        <f t="shared" si="16"/>
        <v>46</v>
      </c>
      <c r="D133" s="36" t="str">
        <f t="shared" si="20"/>
        <v>463</v>
      </c>
      <c r="E133" s="37" t="s">
        <v>139</v>
      </c>
      <c r="F133" s="38">
        <v>0</v>
      </c>
      <c r="G133" s="38">
        <v>6500</v>
      </c>
      <c r="H133" s="38">
        <v>6500</v>
      </c>
      <c r="I133" s="38">
        <v>6500</v>
      </c>
      <c r="J133" s="11">
        <f t="shared" si="17"/>
        <v>1</v>
      </c>
      <c r="K133" s="38">
        <v>6500</v>
      </c>
      <c r="L133" s="38">
        <v>0</v>
      </c>
      <c r="M133" s="38">
        <v>6500</v>
      </c>
      <c r="N133" s="11">
        <f t="shared" si="21"/>
        <v>1</v>
      </c>
      <c r="O133" s="38">
        <v>0</v>
      </c>
      <c r="P133" s="12">
        <f t="shared" si="22"/>
        <v>0</v>
      </c>
    </row>
    <row r="134" spans="1:16" s="39" customFormat="1" x14ac:dyDescent="0.2">
      <c r="A134" s="35">
        <v>46302</v>
      </c>
      <c r="B134" s="19" t="str">
        <f t="shared" si="15"/>
        <v>4</v>
      </c>
      <c r="C134" s="19" t="str">
        <f t="shared" si="16"/>
        <v>46</v>
      </c>
      <c r="D134" s="36" t="str">
        <f t="shared" si="20"/>
        <v>463</v>
      </c>
      <c r="E134" s="37" t="s">
        <v>140</v>
      </c>
      <c r="F134" s="38">
        <v>0</v>
      </c>
      <c r="G134" s="38">
        <v>6000</v>
      </c>
      <c r="H134" s="38">
        <v>6000</v>
      </c>
      <c r="I134" s="38">
        <v>6000</v>
      </c>
      <c r="J134" s="11">
        <f t="shared" si="17"/>
        <v>1</v>
      </c>
      <c r="K134" s="38">
        <v>6000</v>
      </c>
      <c r="L134" s="38">
        <v>0</v>
      </c>
      <c r="M134" s="38">
        <v>6000</v>
      </c>
      <c r="N134" s="11">
        <f t="shared" si="21"/>
        <v>1</v>
      </c>
      <c r="O134" s="38">
        <v>0</v>
      </c>
      <c r="P134" s="12">
        <f t="shared" si="22"/>
        <v>0</v>
      </c>
    </row>
    <row r="135" spans="1:16" s="39" customFormat="1" x14ac:dyDescent="0.2">
      <c r="A135" s="35">
        <v>46601</v>
      </c>
      <c r="B135" s="19" t="str">
        <f t="shared" si="15"/>
        <v>4</v>
      </c>
      <c r="C135" s="19" t="str">
        <f t="shared" si="16"/>
        <v>46</v>
      </c>
      <c r="D135" s="36" t="str">
        <f t="shared" si="20"/>
        <v>466</v>
      </c>
      <c r="E135" s="37" t="s">
        <v>141</v>
      </c>
      <c r="F135" s="38">
        <v>0</v>
      </c>
      <c r="G135" s="38">
        <v>16000</v>
      </c>
      <c r="H135" s="38">
        <v>16000</v>
      </c>
      <c r="I135" s="38">
        <v>16000</v>
      </c>
      <c r="J135" s="11">
        <f t="shared" ref="J135:J165" si="23">IF(H135=0," ",I135/H135)</f>
        <v>1</v>
      </c>
      <c r="K135" s="38">
        <v>16000</v>
      </c>
      <c r="L135" s="38">
        <v>0</v>
      </c>
      <c r="M135" s="38">
        <v>16000</v>
      </c>
      <c r="N135" s="11">
        <f t="shared" si="21"/>
        <v>1</v>
      </c>
      <c r="O135" s="38">
        <v>0</v>
      </c>
      <c r="P135" s="12">
        <f t="shared" si="22"/>
        <v>0</v>
      </c>
    </row>
    <row r="136" spans="1:16" s="39" customFormat="1" x14ac:dyDescent="0.2">
      <c r="A136" s="35">
        <v>49014</v>
      </c>
      <c r="B136" s="19" t="str">
        <f t="shared" si="15"/>
        <v>4</v>
      </c>
      <c r="C136" s="19" t="str">
        <f t="shared" si="16"/>
        <v>49</v>
      </c>
      <c r="D136" s="36" t="str">
        <f t="shared" si="20"/>
        <v>490</v>
      </c>
      <c r="E136" s="37" t="s">
        <v>142</v>
      </c>
      <c r="F136" s="38">
        <v>0</v>
      </c>
      <c r="G136" s="38">
        <v>0</v>
      </c>
      <c r="H136" s="38">
        <v>0</v>
      </c>
      <c r="I136" s="38">
        <v>15866.44</v>
      </c>
      <c r="J136" s="11" t="str">
        <f t="shared" si="23"/>
        <v xml:space="preserve"> </v>
      </c>
      <c r="K136" s="38">
        <v>15866.44</v>
      </c>
      <c r="L136" s="38">
        <v>0</v>
      </c>
      <c r="M136" s="38">
        <v>15866.44</v>
      </c>
      <c r="N136" s="11">
        <f t="shared" si="21"/>
        <v>1</v>
      </c>
      <c r="O136" s="38">
        <v>0</v>
      </c>
      <c r="P136" s="12">
        <f t="shared" si="22"/>
        <v>15866.44</v>
      </c>
    </row>
    <row r="137" spans="1:16" s="39" customFormat="1" x14ac:dyDescent="0.2">
      <c r="A137" s="35">
        <v>49016</v>
      </c>
      <c r="B137" s="19" t="str">
        <f t="shared" si="15"/>
        <v>4</v>
      </c>
      <c r="C137" s="19" t="str">
        <f t="shared" si="16"/>
        <v>49</v>
      </c>
      <c r="D137" s="36" t="str">
        <f t="shared" si="20"/>
        <v>490</v>
      </c>
      <c r="E137" s="37" t="s">
        <v>143</v>
      </c>
      <c r="F137" s="38">
        <v>1380</v>
      </c>
      <c r="G137" s="38">
        <v>0</v>
      </c>
      <c r="H137" s="38">
        <v>1380</v>
      </c>
      <c r="I137" s="38">
        <v>0</v>
      </c>
      <c r="J137" s="11">
        <f t="shared" si="23"/>
        <v>0</v>
      </c>
      <c r="K137" s="38">
        <v>0</v>
      </c>
      <c r="L137" s="38">
        <v>0</v>
      </c>
      <c r="M137" s="38">
        <v>0</v>
      </c>
      <c r="N137" s="11" t="str">
        <f t="shared" si="21"/>
        <v xml:space="preserve"> </v>
      </c>
      <c r="O137" s="38">
        <v>0</v>
      </c>
      <c r="P137" s="12">
        <f t="shared" si="22"/>
        <v>-1380</v>
      </c>
    </row>
    <row r="138" spans="1:16" s="39" customFormat="1" x14ac:dyDescent="0.2">
      <c r="A138" s="35">
        <v>49115</v>
      </c>
      <c r="B138" s="19" t="str">
        <f t="shared" si="15"/>
        <v>4</v>
      </c>
      <c r="C138" s="19" t="str">
        <f t="shared" si="16"/>
        <v>49</v>
      </c>
      <c r="D138" s="36" t="str">
        <f t="shared" si="20"/>
        <v>491</v>
      </c>
      <c r="E138" s="37" t="s">
        <v>144</v>
      </c>
      <c r="F138" s="38">
        <v>0</v>
      </c>
      <c r="G138" s="38">
        <v>0</v>
      </c>
      <c r="H138" s="38">
        <v>0</v>
      </c>
      <c r="I138" s="38">
        <v>0</v>
      </c>
      <c r="J138" s="11" t="str">
        <f t="shared" si="23"/>
        <v xml:space="preserve"> </v>
      </c>
      <c r="K138" s="38">
        <v>0</v>
      </c>
      <c r="L138" s="38">
        <v>0</v>
      </c>
      <c r="M138" s="38">
        <v>0</v>
      </c>
      <c r="N138" s="11" t="str">
        <f t="shared" si="21"/>
        <v xml:space="preserve"> </v>
      </c>
      <c r="O138" s="38">
        <v>0</v>
      </c>
      <c r="P138" s="12">
        <f t="shared" si="22"/>
        <v>0</v>
      </c>
    </row>
    <row r="139" spans="1:16" s="39" customFormat="1" x14ac:dyDescent="0.2">
      <c r="A139" s="35">
        <v>49116</v>
      </c>
      <c r="B139" s="19" t="str">
        <f t="shared" si="15"/>
        <v>4</v>
      </c>
      <c r="C139" s="19" t="str">
        <f t="shared" si="16"/>
        <v>49</v>
      </c>
      <c r="D139" s="36" t="str">
        <f t="shared" si="20"/>
        <v>491</v>
      </c>
      <c r="E139" s="37" t="s">
        <v>145</v>
      </c>
      <c r="F139" s="38">
        <v>0</v>
      </c>
      <c r="G139" s="38">
        <v>0</v>
      </c>
      <c r="H139" s="38">
        <v>0</v>
      </c>
      <c r="I139" s="38">
        <v>3499.19</v>
      </c>
      <c r="J139" s="11" t="str">
        <f t="shared" si="23"/>
        <v xml:space="preserve"> </v>
      </c>
      <c r="K139" s="38">
        <v>3499.19</v>
      </c>
      <c r="L139" s="38">
        <v>0</v>
      </c>
      <c r="M139" s="38">
        <v>3499.19</v>
      </c>
      <c r="N139" s="11">
        <f t="shared" si="21"/>
        <v>1</v>
      </c>
      <c r="O139" s="38">
        <v>0</v>
      </c>
      <c r="P139" s="12">
        <f t="shared" si="22"/>
        <v>3499.19</v>
      </c>
    </row>
    <row r="140" spans="1:16" s="39" customFormat="1" x14ac:dyDescent="0.2">
      <c r="A140" s="35">
        <v>49117</v>
      </c>
      <c r="B140" s="19" t="str">
        <f t="shared" ref="B140:B147" si="24">LEFT(A140,1)</f>
        <v>4</v>
      </c>
      <c r="C140" s="19" t="str">
        <f t="shared" ref="C140:C147" si="25">LEFT(A140,2)</f>
        <v>49</v>
      </c>
      <c r="D140" s="36" t="str">
        <f t="shared" si="20"/>
        <v>491</v>
      </c>
      <c r="E140" s="37" t="s">
        <v>146</v>
      </c>
      <c r="F140" s="38">
        <v>31755</v>
      </c>
      <c r="G140" s="38">
        <v>0</v>
      </c>
      <c r="H140" s="38">
        <v>31755</v>
      </c>
      <c r="I140" s="38">
        <v>0</v>
      </c>
      <c r="J140" s="11">
        <f t="shared" si="23"/>
        <v>0</v>
      </c>
      <c r="K140" s="38">
        <v>0</v>
      </c>
      <c r="L140" s="38">
        <v>0</v>
      </c>
      <c r="M140" s="38">
        <v>0</v>
      </c>
      <c r="N140" s="11" t="str">
        <f t="shared" si="21"/>
        <v xml:space="preserve"> </v>
      </c>
      <c r="O140" s="38">
        <v>0</v>
      </c>
      <c r="P140" s="12">
        <f t="shared" si="22"/>
        <v>-31755</v>
      </c>
    </row>
    <row r="141" spans="1:16" s="39" customFormat="1" x14ac:dyDescent="0.2">
      <c r="A141" s="35">
        <v>49118</v>
      </c>
      <c r="B141" s="19" t="str">
        <f t="shared" si="24"/>
        <v>4</v>
      </c>
      <c r="C141" s="19" t="str">
        <f t="shared" si="25"/>
        <v>49</v>
      </c>
      <c r="D141" s="36" t="str">
        <f t="shared" si="20"/>
        <v>491</v>
      </c>
      <c r="E141" s="37" t="s">
        <v>216</v>
      </c>
      <c r="F141" s="38">
        <v>0</v>
      </c>
      <c r="G141" s="38">
        <v>0</v>
      </c>
      <c r="H141" s="38">
        <v>0</v>
      </c>
      <c r="I141" s="38">
        <v>0</v>
      </c>
      <c r="J141" s="11" t="str">
        <f t="shared" si="23"/>
        <v xml:space="preserve"> </v>
      </c>
      <c r="K141" s="38">
        <v>0</v>
      </c>
      <c r="L141" s="38">
        <v>0</v>
      </c>
      <c r="M141" s="38">
        <v>0</v>
      </c>
      <c r="N141" s="11" t="str">
        <f t="shared" si="21"/>
        <v xml:space="preserve"> </v>
      </c>
      <c r="O141" s="38">
        <v>0</v>
      </c>
      <c r="P141" s="12">
        <f t="shared" si="22"/>
        <v>0</v>
      </c>
    </row>
    <row r="142" spans="1:16" s="39" customFormat="1" x14ac:dyDescent="0.2">
      <c r="A142" s="35">
        <v>49119</v>
      </c>
      <c r="B142" s="19" t="str">
        <f t="shared" si="24"/>
        <v>4</v>
      </c>
      <c r="C142" s="19" t="str">
        <f t="shared" si="25"/>
        <v>49</v>
      </c>
      <c r="D142" s="36" t="str">
        <f t="shared" si="20"/>
        <v>491</v>
      </c>
      <c r="E142" s="37" t="s">
        <v>217</v>
      </c>
      <c r="F142" s="38">
        <v>0</v>
      </c>
      <c r="G142" s="38">
        <v>0</v>
      </c>
      <c r="H142" s="38">
        <v>0</v>
      </c>
      <c r="I142" s="38">
        <v>0</v>
      </c>
      <c r="J142" s="11" t="str">
        <f t="shared" si="23"/>
        <v xml:space="preserve"> </v>
      </c>
      <c r="K142" s="38">
        <v>0</v>
      </c>
      <c r="L142" s="38">
        <v>0</v>
      </c>
      <c r="M142" s="38">
        <v>0</v>
      </c>
      <c r="N142" s="11" t="str">
        <f t="shared" si="21"/>
        <v xml:space="preserve"> </v>
      </c>
      <c r="O142" s="38">
        <v>0</v>
      </c>
      <c r="P142" s="12">
        <f t="shared" si="22"/>
        <v>0</v>
      </c>
    </row>
    <row r="143" spans="1:16" s="39" customFormat="1" x14ac:dyDescent="0.2">
      <c r="A143" s="35">
        <v>49703</v>
      </c>
      <c r="B143" s="19" t="str">
        <f t="shared" si="24"/>
        <v>4</v>
      </c>
      <c r="C143" s="19" t="str">
        <f t="shared" si="25"/>
        <v>49</v>
      </c>
      <c r="D143" s="36" t="str">
        <f t="shared" si="20"/>
        <v>497</v>
      </c>
      <c r="E143" s="37" t="s">
        <v>147</v>
      </c>
      <c r="F143" s="38">
        <v>82000</v>
      </c>
      <c r="G143" s="38">
        <v>0</v>
      </c>
      <c r="H143" s="38">
        <v>82000</v>
      </c>
      <c r="I143" s="38">
        <v>0</v>
      </c>
      <c r="J143" s="11">
        <f t="shared" si="23"/>
        <v>0</v>
      </c>
      <c r="K143" s="38">
        <v>0</v>
      </c>
      <c r="L143" s="38">
        <v>0</v>
      </c>
      <c r="M143" s="38">
        <v>0</v>
      </c>
      <c r="N143" s="11" t="str">
        <f t="shared" si="21"/>
        <v xml:space="preserve"> </v>
      </c>
      <c r="O143" s="38">
        <v>0</v>
      </c>
      <c r="P143" s="12">
        <f t="shared" si="22"/>
        <v>-82000</v>
      </c>
    </row>
    <row r="144" spans="1:16" s="39" customFormat="1" x14ac:dyDescent="0.2">
      <c r="A144" s="35">
        <v>49705</v>
      </c>
      <c r="B144" s="19" t="str">
        <f t="shared" si="24"/>
        <v>4</v>
      </c>
      <c r="C144" s="19" t="str">
        <f t="shared" si="25"/>
        <v>49</v>
      </c>
      <c r="D144" s="36" t="str">
        <f t="shared" si="20"/>
        <v>497</v>
      </c>
      <c r="E144" s="37" t="s">
        <v>148</v>
      </c>
      <c r="F144" s="38">
        <v>0</v>
      </c>
      <c r="G144" s="38">
        <v>0</v>
      </c>
      <c r="H144" s="38">
        <v>0</v>
      </c>
      <c r="I144" s="38">
        <v>33410.800000000003</v>
      </c>
      <c r="J144" s="11" t="str">
        <f t="shared" si="23"/>
        <v xml:space="preserve"> </v>
      </c>
      <c r="K144" s="38">
        <v>33410.800000000003</v>
      </c>
      <c r="L144" s="38">
        <v>0</v>
      </c>
      <c r="M144" s="38">
        <v>33410.800000000003</v>
      </c>
      <c r="N144" s="11">
        <f t="shared" si="21"/>
        <v>1</v>
      </c>
      <c r="O144" s="38">
        <v>0</v>
      </c>
      <c r="P144" s="12">
        <f t="shared" si="22"/>
        <v>33410.800000000003</v>
      </c>
    </row>
    <row r="145" spans="1:16" s="39" customFormat="1" x14ac:dyDescent="0.2">
      <c r="A145" s="35">
        <v>49710</v>
      </c>
      <c r="B145" s="19" t="str">
        <f t="shared" si="24"/>
        <v>4</v>
      </c>
      <c r="C145" s="19" t="str">
        <f t="shared" si="25"/>
        <v>49</v>
      </c>
      <c r="D145" s="36" t="str">
        <f t="shared" si="20"/>
        <v>497</v>
      </c>
      <c r="E145" s="37" t="s">
        <v>149</v>
      </c>
      <c r="F145" s="38">
        <v>36000</v>
      </c>
      <c r="G145" s="38">
        <v>0</v>
      </c>
      <c r="H145" s="38">
        <v>36000</v>
      </c>
      <c r="I145" s="38">
        <v>0</v>
      </c>
      <c r="J145" s="11">
        <f t="shared" si="23"/>
        <v>0</v>
      </c>
      <c r="K145" s="38">
        <v>0</v>
      </c>
      <c r="L145" s="38">
        <v>0</v>
      </c>
      <c r="M145" s="38">
        <v>0</v>
      </c>
      <c r="N145" s="11" t="str">
        <f t="shared" si="21"/>
        <v xml:space="preserve"> </v>
      </c>
      <c r="O145" s="38">
        <v>0</v>
      </c>
      <c r="P145" s="12">
        <f t="shared" si="22"/>
        <v>-36000</v>
      </c>
    </row>
    <row r="146" spans="1:16" s="39" customFormat="1" x14ac:dyDescent="0.2">
      <c r="A146" s="35">
        <v>49711</v>
      </c>
      <c r="B146" s="19" t="str">
        <f t="shared" si="24"/>
        <v>4</v>
      </c>
      <c r="C146" s="19" t="str">
        <f t="shared" si="25"/>
        <v>49</v>
      </c>
      <c r="D146" s="36" t="str">
        <f t="shared" si="20"/>
        <v>497</v>
      </c>
      <c r="E146" s="37" t="s">
        <v>150</v>
      </c>
      <c r="F146" s="38">
        <v>11250</v>
      </c>
      <c r="G146" s="38">
        <v>0</v>
      </c>
      <c r="H146" s="38">
        <v>11250</v>
      </c>
      <c r="I146" s="38">
        <v>11250</v>
      </c>
      <c r="J146" s="11">
        <f t="shared" si="23"/>
        <v>1</v>
      </c>
      <c r="K146" s="38">
        <v>11250</v>
      </c>
      <c r="L146" s="38">
        <v>0</v>
      </c>
      <c r="M146" s="38">
        <v>11250</v>
      </c>
      <c r="N146" s="11">
        <f t="shared" si="21"/>
        <v>1</v>
      </c>
      <c r="O146" s="38">
        <v>0</v>
      </c>
      <c r="P146" s="12">
        <f t="shared" si="22"/>
        <v>0</v>
      </c>
    </row>
    <row r="147" spans="1:16" s="39" customFormat="1" x14ac:dyDescent="0.2">
      <c r="A147" s="35">
        <v>49712</v>
      </c>
      <c r="B147" s="19" t="str">
        <f t="shared" si="24"/>
        <v>4</v>
      </c>
      <c r="C147" s="19" t="str">
        <f t="shared" si="25"/>
        <v>49</v>
      </c>
      <c r="D147" s="36" t="str">
        <f t="shared" si="20"/>
        <v>497</v>
      </c>
      <c r="E147" s="37" t="s">
        <v>151</v>
      </c>
      <c r="F147" s="38">
        <v>74375</v>
      </c>
      <c r="G147" s="38">
        <v>0</v>
      </c>
      <c r="H147" s="38">
        <v>74375</v>
      </c>
      <c r="I147" s="38">
        <v>0</v>
      </c>
      <c r="J147" s="11">
        <f t="shared" si="23"/>
        <v>0</v>
      </c>
      <c r="K147" s="38">
        <v>0</v>
      </c>
      <c r="L147" s="38">
        <v>0</v>
      </c>
      <c r="M147" s="38">
        <v>0</v>
      </c>
      <c r="N147" s="11" t="str">
        <f t="shared" si="21"/>
        <v xml:space="preserve"> </v>
      </c>
      <c r="O147" s="38">
        <v>0</v>
      </c>
      <c r="P147" s="12">
        <f t="shared" si="22"/>
        <v>-74375</v>
      </c>
    </row>
    <row r="148" spans="1:16" s="39" customFormat="1" x14ac:dyDescent="0.2">
      <c r="A148" s="35">
        <v>49714</v>
      </c>
      <c r="B148" s="19" t="str">
        <f t="shared" ref="B148:B165" si="26">LEFT(A148,1)</f>
        <v>4</v>
      </c>
      <c r="C148" s="19" t="str">
        <f t="shared" ref="C148:C165" si="27">LEFT(A148,2)</f>
        <v>49</v>
      </c>
      <c r="D148" s="36" t="str">
        <f t="shared" ref="D148:D165" si="28">LEFT(A148,3)</f>
        <v>497</v>
      </c>
      <c r="E148" s="37" t="s">
        <v>152</v>
      </c>
      <c r="F148" s="38">
        <v>23935</v>
      </c>
      <c r="G148" s="38">
        <v>0</v>
      </c>
      <c r="H148" s="38">
        <v>23935</v>
      </c>
      <c r="I148" s="38">
        <v>0</v>
      </c>
      <c r="J148" s="11">
        <f t="shared" si="23"/>
        <v>0</v>
      </c>
      <c r="K148" s="38">
        <v>0</v>
      </c>
      <c r="L148" s="38">
        <v>0</v>
      </c>
      <c r="M148" s="38">
        <v>0</v>
      </c>
      <c r="N148" s="11" t="str">
        <f t="shared" si="21"/>
        <v xml:space="preserve"> </v>
      </c>
      <c r="O148" s="38">
        <v>0</v>
      </c>
      <c r="P148" s="12">
        <f t="shared" si="22"/>
        <v>-23935</v>
      </c>
    </row>
    <row r="149" spans="1:16" s="39" customFormat="1" x14ac:dyDescent="0.2">
      <c r="A149" s="35">
        <v>49715</v>
      </c>
      <c r="B149" s="19" t="str">
        <f t="shared" si="26"/>
        <v>4</v>
      </c>
      <c r="C149" s="19" t="str">
        <f t="shared" si="27"/>
        <v>49</v>
      </c>
      <c r="D149" s="36" t="str">
        <f t="shared" si="28"/>
        <v>497</v>
      </c>
      <c r="E149" s="37" t="s">
        <v>153</v>
      </c>
      <c r="F149" s="38">
        <v>0</v>
      </c>
      <c r="G149" s="38">
        <v>0</v>
      </c>
      <c r="H149" s="38">
        <v>0</v>
      </c>
      <c r="I149" s="38">
        <v>140640.29999999999</v>
      </c>
      <c r="J149" s="11" t="str">
        <f t="shared" si="23"/>
        <v xml:space="preserve"> </v>
      </c>
      <c r="K149" s="38">
        <v>140640.29999999999</v>
      </c>
      <c r="L149" s="38">
        <v>0</v>
      </c>
      <c r="M149" s="38">
        <v>140640.29999999999</v>
      </c>
      <c r="N149" s="11">
        <f t="shared" si="21"/>
        <v>1</v>
      </c>
      <c r="O149" s="38">
        <v>0</v>
      </c>
      <c r="P149" s="12">
        <f t="shared" si="22"/>
        <v>140640.29999999999</v>
      </c>
    </row>
    <row r="150" spans="1:16" s="39" customFormat="1" x14ac:dyDescent="0.2">
      <c r="A150" s="35">
        <v>49716</v>
      </c>
      <c r="B150" s="19" t="str">
        <f t="shared" si="26"/>
        <v>4</v>
      </c>
      <c r="C150" s="19" t="str">
        <f t="shared" si="27"/>
        <v>49</v>
      </c>
      <c r="D150" s="36" t="str">
        <f t="shared" si="28"/>
        <v>497</v>
      </c>
      <c r="E150" s="37" t="s">
        <v>154</v>
      </c>
      <c r="F150" s="38">
        <v>0</v>
      </c>
      <c r="G150" s="38">
        <v>0</v>
      </c>
      <c r="H150" s="38">
        <v>0</v>
      </c>
      <c r="I150" s="38">
        <v>27442.38</v>
      </c>
      <c r="J150" s="11" t="str">
        <f t="shared" si="23"/>
        <v xml:space="preserve"> </v>
      </c>
      <c r="K150" s="38">
        <v>27442.38</v>
      </c>
      <c r="L150" s="38">
        <v>0</v>
      </c>
      <c r="M150" s="38">
        <v>27442.38</v>
      </c>
      <c r="N150" s="11">
        <f t="shared" si="21"/>
        <v>1</v>
      </c>
      <c r="O150" s="38">
        <v>0</v>
      </c>
      <c r="P150" s="12">
        <f t="shared" si="22"/>
        <v>27442.38</v>
      </c>
    </row>
    <row r="151" spans="1:16" s="39" customFormat="1" x14ac:dyDescent="0.2">
      <c r="A151" s="35">
        <v>49718</v>
      </c>
      <c r="B151" s="19" t="str">
        <f t="shared" si="26"/>
        <v>4</v>
      </c>
      <c r="C151" s="19" t="str">
        <f t="shared" si="27"/>
        <v>49</v>
      </c>
      <c r="D151" s="36" t="str">
        <f t="shared" si="28"/>
        <v>497</v>
      </c>
      <c r="E151" s="37" t="s">
        <v>155</v>
      </c>
      <c r="F151" s="38">
        <v>0</v>
      </c>
      <c r="G151" s="38">
        <v>0</v>
      </c>
      <c r="H151" s="38">
        <v>0</v>
      </c>
      <c r="I151" s="38">
        <v>52500</v>
      </c>
      <c r="J151" s="11" t="str">
        <f t="shared" si="23"/>
        <v xml:space="preserve"> </v>
      </c>
      <c r="K151" s="38">
        <v>52500</v>
      </c>
      <c r="L151" s="38">
        <v>0</v>
      </c>
      <c r="M151" s="38">
        <v>52500</v>
      </c>
      <c r="N151" s="11">
        <f t="shared" si="21"/>
        <v>1</v>
      </c>
      <c r="O151" s="38">
        <v>0</v>
      </c>
      <c r="P151" s="12">
        <f t="shared" si="22"/>
        <v>52500</v>
      </c>
    </row>
    <row r="152" spans="1:16" s="39" customFormat="1" x14ac:dyDescent="0.2">
      <c r="A152" s="35">
        <v>49751</v>
      </c>
      <c r="B152" s="19" t="str">
        <f t="shared" si="26"/>
        <v>4</v>
      </c>
      <c r="C152" s="19" t="str">
        <f t="shared" si="27"/>
        <v>49</v>
      </c>
      <c r="D152" s="36" t="str">
        <f t="shared" si="28"/>
        <v>497</v>
      </c>
      <c r="E152" s="37" t="s">
        <v>156</v>
      </c>
      <c r="F152" s="38">
        <v>452440</v>
      </c>
      <c r="G152" s="38">
        <v>-452440</v>
      </c>
      <c r="H152" s="38">
        <v>0</v>
      </c>
      <c r="I152" s="38">
        <v>0</v>
      </c>
      <c r="J152" s="11" t="str">
        <f t="shared" si="23"/>
        <v xml:space="preserve"> </v>
      </c>
      <c r="K152" s="38">
        <v>0</v>
      </c>
      <c r="L152" s="38">
        <v>0</v>
      </c>
      <c r="M152" s="38">
        <v>0</v>
      </c>
      <c r="N152" s="11" t="str">
        <f t="shared" si="21"/>
        <v xml:space="preserve"> </v>
      </c>
      <c r="O152" s="38">
        <v>0</v>
      </c>
      <c r="P152" s="12">
        <f t="shared" si="22"/>
        <v>0</v>
      </c>
    </row>
    <row r="153" spans="1:16" s="39" customFormat="1" x14ac:dyDescent="0.2">
      <c r="A153" s="35">
        <v>49752</v>
      </c>
      <c r="B153" s="19" t="str">
        <f t="shared" si="26"/>
        <v>4</v>
      </c>
      <c r="C153" s="19" t="str">
        <f t="shared" si="27"/>
        <v>49</v>
      </c>
      <c r="D153" s="36" t="str">
        <f t="shared" si="28"/>
        <v>497</v>
      </c>
      <c r="E153" s="37" t="s">
        <v>157</v>
      </c>
      <c r="F153" s="38">
        <v>0</v>
      </c>
      <c r="G153" s="38">
        <v>0</v>
      </c>
      <c r="H153" s="38">
        <v>0</v>
      </c>
      <c r="I153" s="38">
        <v>0</v>
      </c>
      <c r="J153" s="11" t="str">
        <f t="shared" si="23"/>
        <v xml:space="preserve"> </v>
      </c>
      <c r="K153" s="38">
        <v>0</v>
      </c>
      <c r="L153" s="38">
        <v>0</v>
      </c>
      <c r="M153" s="38">
        <v>0</v>
      </c>
      <c r="N153" s="11" t="str">
        <f t="shared" si="21"/>
        <v xml:space="preserve"> </v>
      </c>
      <c r="O153" s="38">
        <v>0</v>
      </c>
      <c r="P153" s="12">
        <f t="shared" si="22"/>
        <v>0</v>
      </c>
    </row>
    <row r="154" spans="1:16" s="39" customFormat="1" x14ac:dyDescent="0.2">
      <c r="A154" s="35">
        <v>49753</v>
      </c>
      <c r="B154" s="19" t="str">
        <f t="shared" si="26"/>
        <v>4</v>
      </c>
      <c r="C154" s="19" t="str">
        <f t="shared" si="27"/>
        <v>49</v>
      </c>
      <c r="D154" s="36" t="str">
        <f t="shared" si="28"/>
        <v>497</v>
      </c>
      <c r="E154" s="37" t="s">
        <v>105</v>
      </c>
      <c r="F154" s="38">
        <v>0</v>
      </c>
      <c r="G154" s="38">
        <v>0</v>
      </c>
      <c r="H154" s="38">
        <v>0</v>
      </c>
      <c r="I154" s="38">
        <v>0</v>
      </c>
      <c r="J154" s="11" t="str">
        <f t="shared" si="23"/>
        <v xml:space="preserve"> </v>
      </c>
      <c r="K154" s="38">
        <v>0</v>
      </c>
      <c r="L154" s="38">
        <v>0</v>
      </c>
      <c r="M154" s="38">
        <v>0</v>
      </c>
      <c r="N154" s="11" t="str">
        <f t="shared" si="21"/>
        <v xml:space="preserve"> </v>
      </c>
      <c r="O154" s="38">
        <v>0</v>
      </c>
      <c r="P154" s="12">
        <f t="shared" si="22"/>
        <v>0</v>
      </c>
    </row>
    <row r="155" spans="1:16" s="39" customFormat="1" x14ac:dyDescent="0.2">
      <c r="A155" s="35">
        <v>52000</v>
      </c>
      <c r="B155" s="19" t="str">
        <f t="shared" si="26"/>
        <v>5</v>
      </c>
      <c r="C155" s="19" t="str">
        <f t="shared" si="27"/>
        <v>52</v>
      </c>
      <c r="D155" s="36" t="str">
        <f t="shared" si="28"/>
        <v>520</v>
      </c>
      <c r="E155" s="37" t="s">
        <v>158</v>
      </c>
      <c r="F155" s="38">
        <v>0</v>
      </c>
      <c r="G155" s="38">
        <v>0</v>
      </c>
      <c r="H155" s="38">
        <v>0</v>
      </c>
      <c r="I155" s="38">
        <v>1470770.45</v>
      </c>
      <c r="J155" s="11" t="str">
        <f t="shared" si="23"/>
        <v xml:space="preserve"> </v>
      </c>
      <c r="K155" s="38">
        <v>1470770.45</v>
      </c>
      <c r="L155" s="38">
        <v>0</v>
      </c>
      <c r="M155" s="38">
        <v>1470770.45</v>
      </c>
      <c r="N155" s="11">
        <f t="shared" si="21"/>
        <v>1</v>
      </c>
      <c r="O155" s="38">
        <v>0</v>
      </c>
      <c r="P155" s="12">
        <f t="shared" si="22"/>
        <v>1470770.45</v>
      </c>
    </row>
    <row r="156" spans="1:16" s="39" customFormat="1" x14ac:dyDescent="0.2">
      <c r="A156" s="35">
        <v>52010</v>
      </c>
      <c r="B156" s="19" t="str">
        <f t="shared" si="26"/>
        <v>5</v>
      </c>
      <c r="C156" s="19" t="str">
        <f t="shared" si="27"/>
        <v>52</v>
      </c>
      <c r="D156" s="36" t="str">
        <f t="shared" si="28"/>
        <v>520</v>
      </c>
      <c r="E156" s="37" t="s">
        <v>218</v>
      </c>
      <c r="F156" s="38">
        <v>0</v>
      </c>
      <c r="G156" s="38">
        <v>0</v>
      </c>
      <c r="H156" s="38">
        <v>0</v>
      </c>
      <c r="I156" s="38">
        <v>0</v>
      </c>
      <c r="J156" s="11" t="str">
        <f t="shared" si="23"/>
        <v xml:space="preserve"> </v>
      </c>
      <c r="K156" s="38">
        <v>0</v>
      </c>
      <c r="L156" s="38">
        <v>0</v>
      </c>
      <c r="M156" s="38">
        <v>0</v>
      </c>
      <c r="N156" s="11" t="str">
        <f t="shared" si="21"/>
        <v xml:space="preserve"> </v>
      </c>
      <c r="O156" s="38">
        <v>0</v>
      </c>
      <c r="P156" s="12">
        <f t="shared" si="22"/>
        <v>0</v>
      </c>
    </row>
    <row r="157" spans="1:16" s="39" customFormat="1" x14ac:dyDescent="0.2">
      <c r="A157" s="35">
        <v>53400</v>
      </c>
      <c r="B157" s="19" t="str">
        <f t="shared" si="26"/>
        <v>5</v>
      </c>
      <c r="C157" s="19" t="str">
        <f t="shared" si="27"/>
        <v>53</v>
      </c>
      <c r="D157" s="36" t="str">
        <f t="shared" si="28"/>
        <v>534</v>
      </c>
      <c r="E157" s="37" t="s">
        <v>159</v>
      </c>
      <c r="F157" s="38">
        <v>960000</v>
      </c>
      <c r="G157" s="38">
        <v>0</v>
      </c>
      <c r="H157" s="38">
        <v>960000</v>
      </c>
      <c r="I157" s="38">
        <v>1182833.6299999999</v>
      </c>
      <c r="J157" s="11">
        <f t="shared" si="23"/>
        <v>1.2321183645833331</v>
      </c>
      <c r="K157" s="38">
        <v>1182833.6299999999</v>
      </c>
      <c r="L157" s="38">
        <v>0</v>
      </c>
      <c r="M157" s="38">
        <v>1182833.6299999999</v>
      </c>
      <c r="N157" s="11">
        <f t="shared" si="21"/>
        <v>1</v>
      </c>
      <c r="O157" s="38">
        <v>0</v>
      </c>
      <c r="P157" s="12">
        <f t="shared" si="22"/>
        <v>222833.62999999989</v>
      </c>
    </row>
    <row r="158" spans="1:16" s="39" customFormat="1" x14ac:dyDescent="0.2">
      <c r="A158" s="35">
        <v>53700</v>
      </c>
      <c r="B158" s="19" t="str">
        <f t="shared" si="26"/>
        <v>5</v>
      </c>
      <c r="C158" s="19" t="str">
        <f t="shared" si="27"/>
        <v>53</v>
      </c>
      <c r="D158" s="36" t="str">
        <f t="shared" si="28"/>
        <v>537</v>
      </c>
      <c r="E158" s="37" t="s">
        <v>160</v>
      </c>
      <c r="F158" s="38">
        <v>5000</v>
      </c>
      <c r="G158" s="38">
        <v>0</v>
      </c>
      <c r="H158" s="38">
        <v>5000</v>
      </c>
      <c r="I158" s="38">
        <v>0</v>
      </c>
      <c r="J158" s="11">
        <f t="shared" si="23"/>
        <v>0</v>
      </c>
      <c r="K158" s="38">
        <v>0</v>
      </c>
      <c r="L158" s="38">
        <v>0</v>
      </c>
      <c r="M158" s="38">
        <v>0</v>
      </c>
      <c r="N158" s="11" t="str">
        <f t="shared" si="21"/>
        <v xml:space="preserve"> </v>
      </c>
      <c r="O158" s="38">
        <v>0</v>
      </c>
      <c r="P158" s="12">
        <f t="shared" si="22"/>
        <v>-5000</v>
      </c>
    </row>
    <row r="159" spans="1:16" s="39" customFormat="1" x14ac:dyDescent="0.2">
      <c r="A159" s="35">
        <v>54100</v>
      </c>
      <c r="B159" s="19" t="str">
        <f t="shared" si="26"/>
        <v>5</v>
      </c>
      <c r="C159" s="19" t="str">
        <f t="shared" si="27"/>
        <v>54</v>
      </c>
      <c r="D159" s="36" t="str">
        <f t="shared" si="28"/>
        <v>541</v>
      </c>
      <c r="E159" s="37" t="s">
        <v>161</v>
      </c>
      <c r="F159" s="38">
        <v>25000</v>
      </c>
      <c r="G159" s="38">
        <v>0</v>
      </c>
      <c r="H159" s="38">
        <v>25000</v>
      </c>
      <c r="I159" s="38">
        <v>25044.639999999999</v>
      </c>
      <c r="J159" s="11">
        <f t="shared" si="23"/>
        <v>1.0017856000000001</v>
      </c>
      <c r="K159" s="38">
        <v>25044.639999999999</v>
      </c>
      <c r="L159" s="38">
        <v>0</v>
      </c>
      <c r="M159" s="38">
        <v>25044.639999999999</v>
      </c>
      <c r="N159" s="11">
        <f t="shared" si="21"/>
        <v>1</v>
      </c>
      <c r="O159" s="38">
        <v>0</v>
      </c>
      <c r="P159" s="12">
        <f t="shared" si="22"/>
        <v>44.639999999999418</v>
      </c>
    </row>
    <row r="160" spans="1:16" s="39" customFormat="1" x14ac:dyDescent="0.2">
      <c r="A160" s="35">
        <v>54101</v>
      </c>
      <c r="B160" s="19" t="str">
        <f t="shared" si="26"/>
        <v>5</v>
      </c>
      <c r="C160" s="19" t="str">
        <f t="shared" si="27"/>
        <v>54</v>
      </c>
      <c r="D160" s="36" t="str">
        <f t="shared" si="28"/>
        <v>541</v>
      </c>
      <c r="E160" s="37" t="s">
        <v>162</v>
      </c>
      <c r="F160" s="38">
        <v>23000</v>
      </c>
      <c r="G160" s="38">
        <v>0</v>
      </c>
      <c r="H160" s="38">
        <v>23000</v>
      </c>
      <c r="I160" s="38">
        <v>17530.740000000002</v>
      </c>
      <c r="J160" s="11">
        <f t="shared" si="23"/>
        <v>0.76220608695652181</v>
      </c>
      <c r="K160" s="38">
        <v>17530.740000000002</v>
      </c>
      <c r="L160" s="38">
        <v>0</v>
      </c>
      <c r="M160" s="38">
        <v>17530.740000000002</v>
      </c>
      <c r="N160" s="11">
        <f t="shared" si="21"/>
        <v>1</v>
      </c>
      <c r="O160" s="38">
        <v>0</v>
      </c>
      <c r="P160" s="12">
        <f t="shared" si="22"/>
        <v>-5469.2599999999984</v>
      </c>
    </row>
    <row r="161" spans="1:16" s="39" customFormat="1" x14ac:dyDescent="0.2">
      <c r="A161" s="35">
        <v>55000</v>
      </c>
      <c r="B161" s="19" t="str">
        <f t="shared" si="26"/>
        <v>5</v>
      </c>
      <c r="C161" s="19" t="str">
        <f t="shared" si="27"/>
        <v>55</v>
      </c>
      <c r="D161" s="36" t="str">
        <f t="shared" si="28"/>
        <v>550</v>
      </c>
      <c r="E161" s="37" t="s">
        <v>163</v>
      </c>
      <c r="F161" s="38">
        <v>1500000</v>
      </c>
      <c r="G161" s="38">
        <v>0</v>
      </c>
      <c r="H161" s="38">
        <v>1500000</v>
      </c>
      <c r="I161" s="38">
        <v>1530369.83</v>
      </c>
      <c r="J161" s="11">
        <f t="shared" si="23"/>
        <v>1.0202465533333334</v>
      </c>
      <c r="K161" s="38">
        <v>1503859.42</v>
      </c>
      <c r="L161" s="38">
        <v>30125.29</v>
      </c>
      <c r="M161" s="38">
        <v>1473734.13</v>
      </c>
      <c r="N161" s="11">
        <f t="shared" si="21"/>
        <v>0.96299214811363587</v>
      </c>
      <c r="O161" s="38">
        <v>56635.7</v>
      </c>
      <c r="P161" s="12">
        <f t="shared" si="22"/>
        <v>30369.830000000075</v>
      </c>
    </row>
    <row r="162" spans="1:16" s="39" customFormat="1" x14ac:dyDescent="0.2">
      <c r="A162" s="35">
        <v>55400</v>
      </c>
      <c r="B162" s="19" t="str">
        <f t="shared" si="26"/>
        <v>5</v>
      </c>
      <c r="C162" s="19" t="str">
        <f t="shared" si="27"/>
        <v>55</v>
      </c>
      <c r="D162" s="36" t="str">
        <f t="shared" si="28"/>
        <v>554</v>
      </c>
      <c r="E162" s="37" t="s">
        <v>164</v>
      </c>
      <c r="F162" s="38">
        <v>5000</v>
      </c>
      <c r="G162" s="38">
        <v>49732.800000000003</v>
      </c>
      <c r="H162" s="38">
        <v>54732.800000000003</v>
      </c>
      <c r="I162" s="38">
        <v>82888</v>
      </c>
      <c r="J162" s="11">
        <f t="shared" si="23"/>
        <v>1.5144118334892422</v>
      </c>
      <c r="K162" s="38">
        <v>82888</v>
      </c>
      <c r="L162" s="38">
        <v>0</v>
      </c>
      <c r="M162" s="38">
        <v>82888</v>
      </c>
      <c r="N162" s="11">
        <f t="shared" si="21"/>
        <v>1</v>
      </c>
      <c r="O162" s="38">
        <v>0</v>
      </c>
      <c r="P162" s="12">
        <f t="shared" si="22"/>
        <v>28155.199999999997</v>
      </c>
    </row>
    <row r="163" spans="1:16" s="39" customFormat="1" x14ac:dyDescent="0.2">
      <c r="A163" s="35">
        <v>55900</v>
      </c>
      <c r="B163" s="19" t="str">
        <f t="shared" si="26"/>
        <v>5</v>
      </c>
      <c r="C163" s="19" t="str">
        <f t="shared" si="27"/>
        <v>55</v>
      </c>
      <c r="D163" s="36" t="str">
        <f t="shared" si="28"/>
        <v>559</v>
      </c>
      <c r="E163" s="37" t="s">
        <v>165</v>
      </c>
      <c r="F163" s="38">
        <v>0</v>
      </c>
      <c r="G163" s="38">
        <v>0</v>
      </c>
      <c r="H163" s="38">
        <v>0</v>
      </c>
      <c r="I163" s="38">
        <v>17140.060000000001</v>
      </c>
      <c r="J163" s="11" t="str">
        <f t="shared" si="23"/>
        <v xml:space="preserve"> </v>
      </c>
      <c r="K163" s="38">
        <v>8570.0300000000007</v>
      </c>
      <c r="L163" s="38">
        <v>0</v>
      </c>
      <c r="M163" s="38">
        <v>8570.0300000000007</v>
      </c>
      <c r="N163" s="11">
        <f t="shared" si="21"/>
        <v>0.5</v>
      </c>
      <c r="O163" s="38">
        <v>8570.0300000000007</v>
      </c>
      <c r="P163" s="12">
        <f t="shared" si="22"/>
        <v>17140.060000000001</v>
      </c>
    </row>
    <row r="164" spans="1:16" s="39" customFormat="1" x14ac:dyDescent="0.2">
      <c r="A164" s="35">
        <v>59900</v>
      </c>
      <c r="B164" s="19" t="str">
        <f t="shared" si="26"/>
        <v>5</v>
      </c>
      <c r="C164" s="19" t="str">
        <f t="shared" si="27"/>
        <v>59</v>
      </c>
      <c r="D164" s="36" t="str">
        <f t="shared" si="28"/>
        <v>599</v>
      </c>
      <c r="E164" s="37" t="s">
        <v>166</v>
      </c>
      <c r="F164" s="38">
        <v>0</v>
      </c>
      <c r="G164" s="38">
        <v>0</v>
      </c>
      <c r="H164" s="38">
        <v>0</v>
      </c>
      <c r="I164" s="38">
        <v>0</v>
      </c>
      <c r="J164" s="11" t="str">
        <f t="shared" si="23"/>
        <v xml:space="preserve"> </v>
      </c>
      <c r="K164" s="38">
        <v>0</v>
      </c>
      <c r="L164" s="38">
        <v>0</v>
      </c>
      <c r="M164" s="38">
        <v>0</v>
      </c>
      <c r="N164" s="11" t="str">
        <f t="shared" si="21"/>
        <v xml:space="preserve"> </v>
      </c>
      <c r="O164" s="38">
        <v>0</v>
      </c>
      <c r="P164" s="12">
        <f t="shared" si="22"/>
        <v>0</v>
      </c>
    </row>
    <row r="165" spans="1:16" s="39" customFormat="1" x14ac:dyDescent="0.2">
      <c r="A165" s="35">
        <v>59901</v>
      </c>
      <c r="B165" s="19" t="str">
        <f t="shared" si="26"/>
        <v>5</v>
      </c>
      <c r="C165" s="19" t="str">
        <f t="shared" si="27"/>
        <v>59</v>
      </c>
      <c r="D165" s="36" t="str">
        <f t="shared" si="28"/>
        <v>599</v>
      </c>
      <c r="E165" s="37" t="s">
        <v>167</v>
      </c>
      <c r="F165" s="38">
        <v>275000</v>
      </c>
      <c r="G165" s="38">
        <v>0</v>
      </c>
      <c r="H165" s="38">
        <v>275000</v>
      </c>
      <c r="I165" s="38">
        <v>292253.2</v>
      </c>
      <c r="J165" s="11">
        <f t="shared" si="23"/>
        <v>1.0627389090909092</v>
      </c>
      <c r="K165" s="38">
        <v>292253.2</v>
      </c>
      <c r="L165" s="38">
        <v>0</v>
      </c>
      <c r="M165" s="38">
        <v>292253.2</v>
      </c>
      <c r="N165" s="11">
        <f t="shared" si="21"/>
        <v>1</v>
      </c>
      <c r="O165" s="38">
        <v>0</v>
      </c>
      <c r="P165" s="12">
        <f t="shared" si="22"/>
        <v>17253.200000000012</v>
      </c>
    </row>
    <row r="166" spans="1:16" s="39" customFormat="1" x14ac:dyDescent="0.2">
      <c r="A166" s="40"/>
      <c r="B166" s="20"/>
      <c r="C166" s="20"/>
      <c r="D166" s="20"/>
      <c r="E166" s="13" t="s">
        <v>19</v>
      </c>
      <c r="F166" s="14">
        <f>SUM(F6:F165)</f>
        <v>278020160</v>
      </c>
      <c r="G166" s="14">
        <f>SUM(G6:G165)</f>
        <v>3569998.7299999995</v>
      </c>
      <c r="H166" s="14">
        <f>SUM(H6:H165)</f>
        <v>281590158.73000008</v>
      </c>
      <c r="I166" s="14">
        <f>SUM(I6:I165)</f>
        <v>294657391.98999989</v>
      </c>
      <c r="J166" s="15">
        <f>I166/H166</f>
        <v>1.0464051489545456</v>
      </c>
      <c r="K166" s="14">
        <f>SUM(K6:K165)</f>
        <v>294767013.56999993</v>
      </c>
      <c r="L166" s="14">
        <f>SUM(L6:L165)</f>
        <v>11551014.23</v>
      </c>
      <c r="M166" s="14">
        <f>SUM(M6:M165)</f>
        <v>283215999.33999991</v>
      </c>
      <c r="N166" s="16">
        <f t="shared" ref="N166" si="29">IF(I166=0," ",M166/I166)</f>
        <v>0.96117052223692978</v>
      </c>
      <c r="O166" s="14">
        <f>SUM(O6:O165)</f>
        <v>11441392.649999997</v>
      </c>
      <c r="P166" s="14">
        <f>SUM(P6:P165)</f>
        <v>13067233.26</v>
      </c>
    </row>
    <row r="167" spans="1:16" s="39" customFormat="1" x14ac:dyDescent="0.2">
      <c r="A167" s="40"/>
      <c r="B167" s="20"/>
      <c r="C167" s="20"/>
      <c r="D167" s="20"/>
      <c r="E167" s="41"/>
      <c r="F167" s="42"/>
      <c r="G167" s="42"/>
      <c r="H167" s="42"/>
      <c r="I167" s="42"/>
      <c r="J167" s="6"/>
      <c r="K167" s="42"/>
      <c r="L167" s="42"/>
      <c r="M167" s="42"/>
      <c r="N167" s="6"/>
      <c r="O167" s="42"/>
      <c r="P167" s="7"/>
    </row>
    <row r="168" spans="1:16" s="39" customFormat="1" x14ac:dyDescent="0.2">
      <c r="A168" s="35">
        <v>60301</v>
      </c>
      <c r="B168" s="19" t="str">
        <f t="shared" ref="B168:B208" si="30">LEFT(A168,1)</f>
        <v>6</v>
      </c>
      <c r="C168" s="19" t="str">
        <f t="shared" ref="C168:C208" si="31">LEFT(A168,2)</f>
        <v>60</v>
      </c>
      <c r="D168" s="36" t="str">
        <f t="shared" ref="D168" si="32">LEFT(A168,3)</f>
        <v>603</v>
      </c>
      <c r="E168" s="37" t="s">
        <v>168</v>
      </c>
      <c r="F168" s="38">
        <v>9380000</v>
      </c>
      <c r="G168" s="38">
        <v>0</v>
      </c>
      <c r="H168" s="38">
        <v>9380000</v>
      </c>
      <c r="I168" s="38">
        <v>0</v>
      </c>
      <c r="J168" s="11">
        <f t="shared" ref="J168:J205" si="33">IF(H168=0," ",I168/H168)</f>
        <v>0</v>
      </c>
      <c r="K168" s="38">
        <v>0</v>
      </c>
      <c r="L168" s="38">
        <v>0</v>
      </c>
      <c r="M168" s="38">
        <v>0</v>
      </c>
      <c r="N168" s="11" t="str">
        <f t="shared" ref="N168:N216" si="34">IF(I168=0," ",M168/I168)</f>
        <v xml:space="preserve"> </v>
      </c>
      <c r="O168" s="38">
        <v>0</v>
      </c>
      <c r="P168" s="12">
        <f t="shared" ref="P168:P216" si="35">I168-H168</f>
        <v>-9380000</v>
      </c>
    </row>
    <row r="169" spans="1:16" s="39" customFormat="1" x14ac:dyDescent="0.2">
      <c r="A169" s="35">
        <v>60302</v>
      </c>
      <c r="B169" s="19" t="str">
        <f t="shared" ref="B169:B175" si="36">LEFT(A169,1)</f>
        <v>6</v>
      </c>
      <c r="C169" s="19" t="str">
        <f t="shared" ref="C169:C175" si="37">LEFT(A169,2)</f>
        <v>60</v>
      </c>
      <c r="D169" s="36" t="str">
        <f t="shared" ref="D169:D175" si="38">LEFT(A169,3)</f>
        <v>603</v>
      </c>
      <c r="E169" s="37" t="s">
        <v>168</v>
      </c>
      <c r="F169" s="38">
        <v>0</v>
      </c>
      <c r="G169" s="38">
        <v>0</v>
      </c>
      <c r="H169" s="38">
        <v>0</v>
      </c>
      <c r="I169" s="38">
        <v>0</v>
      </c>
      <c r="J169" s="11" t="str">
        <f t="shared" si="33"/>
        <v xml:space="preserve"> </v>
      </c>
      <c r="K169" s="38">
        <v>0</v>
      </c>
      <c r="L169" s="38">
        <v>0</v>
      </c>
      <c r="M169" s="38">
        <v>0</v>
      </c>
      <c r="N169" s="11" t="str">
        <f t="shared" si="34"/>
        <v xml:space="preserve"> </v>
      </c>
      <c r="O169" s="38">
        <v>0</v>
      </c>
      <c r="P169" s="12">
        <f t="shared" si="35"/>
        <v>0</v>
      </c>
    </row>
    <row r="170" spans="1:16" s="39" customFormat="1" x14ac:dyDescent="0.2">
      <c r="A170" s="35">
        <v>60303</v>
      </c>
      <c r="B170" s="19" t="str">
        <f t="shared" si="36"/>
        <v>6</v>
      </c>
      <c r="C170" s="19" t="str">
        <f t="shared" si="37"/>
        <v>60</v>
      </c>
      <c r="D170" s="36" t="str">
        <f t="shared" si="38"/>
        <v>603</v>
      </c>
      <c r="E170" s="37" t="s">
        <v>168</v>
      </c>
      <c r="F170" s="38">
        <v>0</v>
      </c>
      <c r="G170" s="38">
        <v>0</v>
      </c>
      <c r="H170" s="38">
        <v>0</v>
      </c>
      <c r="I170" s="38">
        <v>0</v>
      </c>
      <c r="J170" s="11" t="str">
        <f t="shared" si="33"/>
        <v xml:space="preserve"> </v>
      </c>
      <c r="K170" s="38">
        <v>0</v>
      </c>
      <c r="L170" s="38">
        <v>0</v>
      </c>
      <c r="M170" s="38">
        <v>0</v>
      </c>
      <c r="N170" s="11" t="str">
        <f t="shared" si="34"/>
        <v xml:space="preserve"> </v>
      </c>
      <c r="O170" s="38">
        <v>0</v>
      </c>
      <c r="P170" s="12">
        <f t="shared" si="35"/>
        <v>0</v>
      </c>
    </row>
    <row r="171" spans="1:16" s="39" customFormat="1" x14ac:dyDescent="0.2">
      <c r="A171" s="35">
        <v>68000</v>
      </c>
      <c r="B171" s="19" t="str">
        <f t="shared" si="36"/>
        <v>6</v>
      </c>
      <c r="C171" s="19" t="str">
        <f t="shared" si="37"/>
        <v>68</v>
      </c>
      <c r="D171" s="36" t="str">
        <f t="shared" si="38"/>
        <v>680</v>
      </c>
      <c r="E171" s="37" t="s">
        <v>219</v>
      </c>
      <c r="F171" s="38">
        <v>0</v>
      </c>
      <c r="G171" s="38">
        <v>0</v>
      </c>
      <c r="H171" s="38">
        <v>0</v>
      </c>
      <c r="I171" s="38">
        <v>0</v>
      </c>
      <c r="J171" s="11" t="str">
        <f t="shared" si="33"/>
        <v xml:space="preserve"> </v>
      </c>
      <c r="K171" s="38">
        <v>0</v>
      </c>
      <c r="L171" s="38">
        <v>0</v>
      </c>
      <c r="M171" s="38">
        <v>0</v>
      </c>
      <c r="N171" s="11" t="str">
        <f t="shared" si="34"/>
        <v xml:space="preserve"> </v>
      </c>
      <c r="O171" s="38">
        <v>0</v>
      </c>
      <c r="P171" s="12">
        <f t="shared" si="35"/>
        <v>0</v>
      </c>
    </row>
    <row r="172" spans="1:16" s="39" customFormat="1" x14ac:dyDescent="0.2">
      <c r="A172" s="35">
        <v>68001</v>
      </c>
      <c r="B172" s="19" t="str">
        <f t="shared" si="36"/>
        <v>6</v>
      </c>
      <c r="C172" s="19" t="str">
        <f t="shared" si="37"/>
        <v>68</v>
      </c>
      <c r="D172" s="36" t="str">
        <f t="shared" si="38"/>
        <v>680</v>
      </c>
      <c r="E172" s="37" t="s">
        <v>169</v>
      </c>
      <c r="F172" s="38">
        <v>0</v>
      </c>
      <c r="G172" s="38">
        <v>0</v>
      </c>
      <c r="H172" s="38">
        <v>0</v>
      </c>
      <c r="I172" s="38">
        <v>364487.41</v>
      </c>
      <c r="J172" s="11" t="str">
        <f t="shared" si="33"/>
        <v xml:space="preserve"> </v>
      </c>
      <c r="K172" s="38">
        <v>60446.34</v>
      </c>
      <c r="L172" s="38">
        <v>0</v>
      </c>
      <c r="M172" s="38">
        <v>60446.34</v>
      </c>
      <c r="N172" s="11">
        <f t="shared" si="34"/>
        <v>0.16583930841397237</v>
      </c>
      <c r="O172" s="38">
        <v>304041.07</v>
      </c>
      <c r="P172" s="12">
        <f t="shared" si="35"/>
        <v>364487.41</v>
      </c>
    </row>
    <row r="173" spans="1:16" s="39" customFormat="1" x14ac:dyDescent="0.2">
      <c r="A173" s="35">
        <v>68002</v>
      </c>
      <c r="B173" s="19" t="str">
        <f t="shared" si="36"/>
        <v>6</v>
      </c>
      <c r="C173" s="19" t="str">
        <f t="shared" si="37"/>
        <v>68</v>
      </c>
      <c r="D173" s="36" t="str">
        <f t="shared" si="38"/>
        <v>680</v>
      </c>
      <c r="E173" s="37" t="s">
        <v>170</v>
      </c>
      <c r="F173" s="38">
        <v>0</v>
      </c>
      <c r="G173" s="38">
        <v>0</v>
      </c>
      <c r="H173" s="38">
        <v>0</v>
      </c>
      <c r="I173" s="38">
        <v>57110.18</v>
      </c>
      <c r="J173" s="11" t="str">
        <f t="shared" si="33"/>
        <v xml:space="preserve"> </v>
      </c>
      <c r="K173" s="38">
        <v>57110.18</v>
      </c>
      <c r="L173" s="38">
        <v>0</v>
      </c>
      <c r="M173" s="38">
        <v>57110.18</v>
      </c>
      <c r="N173" s="11">
        <f t="shared" si="34"/>
        <v>1</v>
      </c>
      <c r="O173" s="38">
        <v>0</v>
      </c>
      <c r="P173" s="12">
        <f t="shared" si="35"/>
        <v>57110.18</v>
      </c>
    </row>
    <row r="174" spans="1:16" s="39" customFormat="1" x14ac:dyDescent="0.2">
      <c r="A174" s="35">
        <v>72001</v>
      </c>
      <c r="B174" s="19" t="str">
        <f t="shared" si="36"/>
        <v>7</v>
      </c>
      <c r="C174" s="19" t="str">
        <f t="shared" si="37"/>
        <v>72</v>
      </c>
      <c r="D174" s="36" t="str">
        <f t="shared" si="38"/>
        <v>720</v>
      </c>
      <c r="E174" s="37" t="s">
        <v>171</v>
      </c>
      <c r="F174" s="38">
        <v>0</v>
      </c>
      <c r="G174" s="38">
        <v>1435010</v>
      </c>
      <c r="H174" s="38">
        <v>1435010</v>
      </c>
      <c r="I174" s="38">
        <v>1203099.2</v>
      </c>
      <c r="J174" s="11">
        <f t="shared" si="33"/>
        <v>0.83839081260757764</v>
      </c>
      <c r="K174" s="38">
        <v>1203099.2</v>
      </c>
      <c r="L174" s="38">
        <v>0</v>
      </c>
      <c r="M174" s="38">
        <v>1203099.2</v>
      </c>
      <c r="N174" s="11">
        <f t="shared" si="34"/>
        <v>1</v>
      </c>
      <c r="O174" s="38">
        <v>0</v>
      </c>
      <c r="P174" s="12">
        <f t="shared" si="35"/>
        <v>-231910.80000000005</v>
      </c>
    </row>
    <row r="175" spans="1:16" s="39" customFormat="1" x14ac:dyDescent="0.2">
      <c r="A175" s="35">
        <v>72002</v>
      </c>
      <c r="B175" s="19" t="str">
        <f t="shared" si="36"/>
        <v>7</v>
      </c>
      <c r="C175" s="19" t="str">
        <f t="shared" si="37"/>
        <v>72</v>
      </c>
      <c r="D175" s="36" t="str">
        <f t="shared" si="38"/>
        <v>720</v>
      </c>
      <c r="E175" s="37" t="s">
        <v>172</v>
      </c>
      <c r="F175" s="38">
        <v>0</v>
      </c>
      <c r="G175" s="38">
        <v>547047</v>
      </c>
      <c r="H175" s="38">
        <v>547047</v>
      </c>
      <c r="I175" s="38">
        <v>0</v>
      </c>
      <c r="J175" s="11">
        <f t="shared" si="33"/>
        <v>0</v>
      </c>
      <c r="K175" s="38">
        <v>0</v>
      </c>
      <c r="L175" s="38">
        <v>0</v>
      </c>
      <c r="M175" s="38">
        <v>0</v>
      </c>
      <c r="N175" s="11" t="str">
        <f t="shared" si="34"/>
        <v xml:space="preserve"> </v>
      </c>
      <c r="O175" s="38">
        <v>0</v>
      </c>
      <c r="P175" s="12">
        <f t="shared" si="35"/>
        <v>-547047</v>
      </c>
    </row>
    <row r="176" spans="1:16" s="39" customFormat="1" x14ac:dyDescent="0.2">
      <c r="A176" s="35">
        <v>72003</v>
      </c>
      <c r="B176" s="19" t="str">
        <f t="shared" ref="B176:B178" si="39">LEFT(A176,1)</f>
        <v>7</v>
      </c>
      <c r="C176" s="19" t="str">
        <f t="shared" ref="C176:C178" si="40">LEFT(A176,2)</f>
        <v>72</v>
      </c>
      <c r="D176" s="19" t="str">
        <f t="shared" ref="D176:D178" si="41">LEFT(A176,3)</f>
        <v>720</v>
      </c>
      <c r="E176" s="37" t="s">
        <v>173</v>
      </c>
      <c r="F176" s="38">
        <v>0</v>
      </c>
      <c r="G176" s="38">
        <v>4598235</v>
      </c>
      <c r="H176" s="38">
        <v>4598235</v>
      </c>
      <c r="I176" s="38">
        <v>4011492.61</v>
      </c>
      <c r="J176" s="11">
        <f t="shared" si="33"/>
        <v>0.87239834632201263</v>
      </c>
      <c r="K176" s="38">
        <v>4011492.61</v>
      </c>
      <c r="L176" s="38">
        <v>0</v>
      </c>
      <c r="M176" s="38">
        <v>4011492.61</v>
      </c>
      <c r="N176" s="11">
        <f t="shared" si="34"/>
        <v>1</v>
      </c>
      <c r="O176" s="38">
        <v>0</v>
      </c>
      <c r="P176" s="12">
        <f t="shared" si="35"/>
        <v>-586742.39000000013</v>
      </c>
    </row>
    <row r="177" spans="1:16" s="39" customFormat="1" x14ac:dyDescent="0.2">
      <c r="A177" s="35">
        <v>72004</v>
      </c>
      <c r="B177" s="19" t="str">
        <f t="shared" si="39"/>
        <v>7</v>
      </c>
      <c r="C177" s="19" t="str">
        <f t="shared" si="40"/>
        <v>72</v>
      </c>
      <c r="D177" s="19" t="str">
        <f t="shared" si="41"/>
        <v>720</v>
      </c>
      <c r="E177" s="37" t="s">
        <v>174</v>
      </c>
      <c r="F177" s="38">
        <v>0</v>
      </c>
      <c r="G177" s="38">
        <v>1315190</v>
      </c>
      <c r="H177" s="38">
        <v>1315190</v>
      </c>
      <c r="I177" s="38">
        <v>1315190.48</v>
      </c>
      <c r="J177" s="11">
        <f t="shared" si="33"/>
        <v>1.0000003649662785</v>
      </c>
      <c r="K177" s="38">
        <v>1315190.48</v>
      </c>
      <c r="L177" s="38">
        <v>0</v>
      </c>
      <c r="M177" s="38">
        <v>1315190.48</v>
      </c>
      <c r="N177" s="11">
        <f t="shared" si="34"/>
        <v>1</v>
      </c>
      <c r="O177" s="38">
        <v>0</v>
      </c>
      <c r="P177" s="12">
        <f t="shared" si="35"/>
        <v>0.47999999998137355</v>
      </c>
    </row>
    <row r="178" spans="1:16" s="39" customFormat="1" x14ac:dyDescent="0.2">
      <c r="A178" s="35">
        <v>72005</v>
      </c>
      <c r="B178" s="19" t="str">
        <f t="shared" si="39"/>
        <v>7</v>
      </c>
      <c r="C178" s="19" t="str">
        <f t="shared" si="40"/>
        <v>72</v>
      </c>
      <c r="D178" s="19" t="str">
        <f t="shared" si="41"/>
        <v>720</v>
      </c>
      <c r="E178" s="37" t="s">
        <v>175</v>
      </c>
      <c r="F178" s="38">
        <v>0</v>
      </c>
      <c r="G178" s="38">
        <v>2376085</v>
      </c>
      <c r="H178" s="38">
        <v>2376085</v>
      </c>
      <c r="I178" s="38">
        <v>5780408.8899999997</v>
      </c>
      <c r="J178" s="11">
        <f t="shared" si="33"/>
        <v>2.4327449943920354</v>
      </c>
      <c r="K178" s="38">
        <v>5780408.8899999997</v>
      </c>
      <c r="L178" s="38">
        <v>0</v>
      </c>
      <c r="M178" s="38">
        <v>5780408.8899999997</v>
      </c>
      <c r="N178" s="11">
        <f t="shared" si="34"/>
        <v>1</v>
      </c>
      <c r="O178" s="38">
        <v>0</v>
      </c>
      <c r="P178" s="12">
        <f t="shared" si="35"/>
        <v>3404323.8899999997</v>
      </c>
    </row>
    <row r="179" spans="1:16" s="39" customFormat="1" x14ac:dyDescent="0.2">
      <c r="A179" s="35">
        <v>72006</v>
      </c>
      <c r="B179" s="19" t="str">
        <f t="shared" ref="B179:B195" si="42">LEFT(A179,1)</f>
        <v>7</v>
      </c>
      <c r="C179" s="19" t="str">
        <f t="shared" ref="C179:C195" si="43">LEFT(A179,2)</f>
        <v>72</v>
      </c>
      <c r="D179" s="19" t="str">
        <f t="shared" ref="D179:D195" si="44">LEFT(A179,3)</f>
        <v>720</v>
      </c>
      <c r="E179" s="37" t="s">
        <v>176</v>
      </c>
      <c r="F179" s="38">
        <v>0</v>
      </c>
      <c r="G179" s="38">
        <v>1062342</v>
      </c>
      <c r="H179" s="38">
        <v>1062342</v>
      </c>
      <c r="I179" s="38">
        <v>1062344.7</v>
      </c>
      <c r="J179" s="11">
        <f t="shared" si="33"/>
        <v>1.0000025415544147</v>
      </c>
      <c r="K179" s="38">
        <v>1062344.7</v>
      </c>
      <c r="L179" s="38">
        <v>0</v>
      </c>
      <c r="M179" s="38">
        <v>1062344.7</v>
      </c>
      <c r="N179" s="11">
        <f t="shared" si="34"/>
        <v>1</v>
      </c>
      <c r="O179" s="38">
        <v>0</v>
      </c>
      <c r="P179" s="12">
        <f t="shared" si="35"/>
        <v>2.6999999999534339</v>
      </c>
    </row>
    <row r="180" spans="1:16" s="39" customFormat="1" x14ac:dyDescent="0.2">
      <c r="A180" s="35">
        <v>72007</v>
      </c>
      <c r="B180" s="19" t="str">
        <f t="shared" si="42"/>
        <v>7</v>
      </c>
      <c r="C180" s="19" t="str">
        <f t="shared" si="43"/>
        <v>72</v>
      </c>
      <c r="D180" s="19" t="str">
        <f t="shared" si="44"/>
        <v>720</v>
      </c>
      <c r="E180" s="37" t="s">
        <v>177</v>
      </c>
      <c r="F180" s="38">
        <v>0</v>
      </c>
      <c r="G180" s="38">
        <v>0</v>
      </c>
      <c r="H180" s="38">
        <v>0</v>
      </c>
      <c r="I180" s="38">
        <v>1475056.89</v>
      </c>
      <c r="J180" s="11" t="str">
        <f t="shared" si="33"/>
        <v xml:space="preserve"> </v>
      </c>
      <c r="K180" s="38">
        <v>1475056.89</v>
      </c>
      <c r="L180" s="38">
        <v>0</v>
      </c>
      <c r="M180" s="38">
        <v>1475056.89</v>
      </c>
      <c r="N180" s="11">
        <f t="shared" si="34"/>
        <v>1</v>
      </c>
      <c r="O180" s="38">
        <v>0</v>
      </c>
      <c r="P180" s="12">
        <f t="shared" si="35"/>
        <v>1475056.89</v>
      </c>
    </row>
    <row r="181" spans="1:16" s="39" customFormat="1" x14ac:dyDescent="0.2">
      <c r="A181" s="35">
        <v>72008</v>
      </c>
      <c r="B181" s="19" t="str">
        <f t="shared" si="42"/>
        <v>7</v>
      </c>
      <c r="C181" s="19" t="str">
        <f t="shared" si="43"/>
        <v>72</v>
      </c>
      <c r="D181" s="19" t="str">
        <f t="shared" si="44"/>
        <v>720</v>
      </c>
      <c r="E181" s="37" t="s">
        <v>178</v>
      </c>
      <c r="F181" s="38">
        <v>0</v>
      </c>
      <c r="G181" s="38">
        <v>0</v>
      </c>
      <c r="H181" s="38">
        <v>0</v>
      </c>
      <c r="I181" s="38">
        <v>365258.01</v>
      </c>
      <c r="J181" s="11" t="str">
        <f t="shared" si="33"/>
        <v xml:space="preserve"> </v>
      </c>
      <c r="K181" s="38">
        <v>365258.01</v>
      </c>
      <c r="L181" s="38">
        <v>0</v>
      </c>
      <c r="M181" s="38">
        <v>365258.01</v>
      </c>
      <c r="N181" s="11">
        <f t="shared" si="34"/>
        <v>1</v>
      </c>
      <c r="O181" s="38">
        <v>0</v>
      </c>
      <c r="P181" s="12">
        <f t="shared" si="35"/>
        <v>365258.01</v>
      </c>
    </row>
    <row r="182" spans="1:16" s="39" customFormat="1" x14ac:dyDescent="0.2">
      <c r="A182" s="35">
        <v>72390</v>
      </c>
      <c r="B182" s="19" t="str">
        <f t="shared" si="42"/>
        <v>7</v>
      </c>
      <c r="C182" s="19" t="str">
        <f t="shared" si="43"/>
        <v>72</v>
      </c>
      <c r="D182" s="19" t="str">
        <f t="shared" si="44"/>
        <v>723</v>
      </c>
      <c r="E182" s="37" t="s">
        <v>179</v>
      </c>
      <c r="F182" s="38">
        <v>406000</v>
      </c>
      <c r="G182" s="38">
        <v>0</v>
      </c>
      <c r="H182" s="38">
        <v>406000</v>
      </c>
      <c r="I182" s="38">
        <v>0</v>
      </c>
      <c r="J182" s="11">
        <f t="shared" si="33"/>
        <v>0</v>
      </c>
      <c r="K182" s="38">
        <v>0</v>
      </c>
      <c r="L182" s="38">
        <v>0</v>
      </c>
      <c r="M182" s="38">
        <v>0</v>
      </c>
      <c r="N182" s="11" t="str">
        <f t="shared" si="34"/>
        <v xml:space="preserve"> </v>
      </c>
      <c r="O182" s="38">
        <v>0</v>
      </c>
      <c r="P182" s="12">
        <f t="shared" si="35"/>
        <v>-406000</v>
      </c>
    </row>
    <row r="183" spans="1:16" s="39" customFormat="1" x14ac:dyDescent="0.2">
      <c r="A183" s="35">
        <v>75063</v>
      </c>
      <c r="B183" s="19" t="str">
        <f t="shared" si="42"/>
        <v>7</v>
      </c>
      <c r="C183" s="19" t="str">
        <f t="shared" si="43"/>
        <v>75</v>
      </c>
      <c r="D183" s="19" t="str">
        <f t="shared" si="44"/>
        <v>750</v>
      </c>
      <c r="E183" s="37" t="s">
        <v>180</v>
      </c>
      <c r="F183" s="38">
        <v>0</v>
      </c>
      <c r="G183" s="38">
        <v>0</v>
      </c>
      <c r="H183" s="38">
        <v>0</v>
      </c>
      <c r="I183" s="38">
        <v>382120</v>
      </c>
      <c r="J183" s="11" t="str">
        <f t="shared" si="33"/>
        <v xml:space="preserve"> </v>
      </c>
      <c r="K183" s="38">
        <v>382120</v>
      </c>
      <c r="L183" s="38">
        <v>0</v>
      </c>
      <c r="M183" s="38">
        <v>382120</v>
      </c>
      <c r="N183" s="11">
        <f t="shared" si="34"/>
        <v>1</v>
      </c>
      <c r="O183" s="38">
        <v>0</v>
      </c>
      <c r="P183" s="12">
        <f t="shared" si="35"/>
        <v>382120</v>
      </c>
    </row>
    <row r="184" spans="1:16" s="39" customFormat="1" x14ac:dyDescent="0.2">
      <c r="A184" s="35">
        <v>75081</v>
      </c>
      <c r="B184" s="19" t="str">
        <f t="shared" si="42"/>
        <v>7</v>
      </c>
      <c r="C184" s="19" t="str">
        <f t="shared" si="43"/>
        <v>75</v>
      </c>
      <c r="D184" s="19" t="str">
        <f t="shared" si="44"/>
        <v>750</v>
      </c>
      <c r="E184" s="37" t="s">
        <v>181</v>
      </c>
      <c r="F184" s="38">
        <v>0</v>
      </c>
      <c r="G184" s="38">
        <v>387510</v>
      </c>
      <c r="H184" s="38">
        <v>387510</v>
      </c>
      <c r="I184" s="38">
        <v>387510</v>
      </c>
      <c r="J184" s="11">
        <f t="shared" si="33"/>
        <v>1</v>
      </c>
      <c r="K184" s="38">
        <v>387510</v>
      </c>
      <c r="L184" s="38">
        <v>0</v>
      </c>
      <c r="M184" s="38">
        <v>387510</v>
      </c>
      <c r="N184" s="11">
        <f t="shared" si="34"/>
        <v>1</v>
      </c>
      <c r="O184" s="38">
        <v>0</v>
      </c>
      <c r="P184" s="12">
        <f t="shared" si="35"/>
        <v>0</v>
      </c>
    </row>
    <row r="185" spans="1:16" s="39" customFormat="1" x14ac:dyDescent="0.2">
      <c r="A185" s="35">
        <v>75082</v>
      </c>
      <c r="B185" s="19" t="str">
        <f t="shared" si="42"/>
        <v>7</v>
      </c>
      <c r="C185" s="19" t="str">
        <f t="shared" si="43"/>
        <v>75</v>
      </c>
      <c r="D185" s="19" t="str">
        <f t="shared" si="44"/>
        <v>750</v>
      </c>
      <c r="E185" s="37" t="s">
        <v>182</v>
      </c>
      <c r="F185" s="38">
        <v>0</v>
      </c>
      <c r="G185" s="38">
        <v>3744390</v>
      </c>
      <c r="H185" s="38">
        <v>3744390</v>
      </c>
      <c r="I185" s="38">
        <v>1713004.75</v>
      </c>
      <c r="J185" s="11">
        <f t="shared" si="33"/>
        <v>0.45748566522183853</v>
      </c>
      <c r="K185" s="38">
        <v>1713004.75</v>
      </c>
      <c r="L185" s="38">
        <v>0</v>
      </c>
      <c r="M185" s="38">
        <v>1713004.75</v>
      </c>
      <c r="N185" s="11">
        <f t="shared" si="34"/>
        <v>1</v>
      </c>
      <c r="O185" s="38">
        <v>0</v>
      </c>
      <c r="P185" s="12">
        <f t="shared" si="35"/>
        <v>-2031385.25</v>
      </c>
    </row>
    <row r="186" spans="1:16" s="39" customFormat="1" x14ac:dyDescent="0.2">
      <c r="A186" s="35">
        <v>75083</v>
      </c>
      <c r="B186" s="19" t="str">
        <f t="shared" si="42"/>
        <v>7</v>
      </c>
      <c r="C186" s="19" t="str">
        <f t="shared" si="43"/>
        <v>75</v>
      </c>
      <c r="D186" s="19" t="str">
        <f t="shared" si="44"/>
        <v>750</v>
      </c>
      <c r="E186" s="37" t="s">
        <v>183</v>
      </c>
      <c r="F186" s="38">
        <v>0</v>
      </c>
      <c r="G186" s="38">
        <v>28500</v>
      </c>
      <c r="H186" s="38">
        <v>28500</v>
      </c>
      <c r="I186" s="38">
        <v>28500</v>
      </c>
      <c r="J186" s="11">
        <f t="shared" si="33"/>
        <v>1</v>
      </c>
      <c r="K186" s="38">
        <v>28500</v>
      </c>
      <c r="L186" s="38">
        <v>0</v>
      </c>
      <c r="M186" s="38">
        <v>28500</v>
      </c>
      <c r="N186" s="11">
        <f t="shared" si="34"/>
        <v>1</v>
      </c>
      <c r="O186" s="38">
        <v>0</v>
      </c>
      <c r="P186" s="12">
        <f t="shared" si="35"/>
        <v>0</v>
      </c>
    </row>
    <row r="187" spans="1:16" s="39" customFormat="1" x14ac:dyDescent="0.2">
      <c r="A187" s="35">
        <v>75084</v>
      </c>
      <c r="B187" s="19" t="str">
        <f t="shared" si="42"/>
        <v>7</v>
      </c>
      <c r="C187" s="19" t="str">
        <f t="shared" si="43"/>
        <v>75</v>
      </c>
      <c r="D187" s="19" t="str">
        <f t="shared" si="44"/>
        <v>750</v>
      </c>
      <c r="E187" s="37" t="s">
        <v>184</v>
      </c>
      <c r="F187" s="38">
        <v>905000</v>
      </c>
      <c r="G187" s="38">
        <v>0</v>
      </c>
      <c r="H187" s="38">
        <v>905000</v>
      </c>
      <c r="I187" s="38">
        <v>1807771.8</v>
      </c>
      <c r="J187" s="11">
        <f t="shared" si="33"/>
        <v>1.9975379005524863</v>
      </c>
      <c r="K187" s="38">
        <v>1807771.8</v>
      </c>
      <c r="L187" s="38">
        <v>0</v>
      </c>
      <c r="M187" s="38">
        <v>1807771.8</v>
      </c>
      <c r="N187" s="11">
        <f t="shared" si="34"/>
        <v>1</v>
      </c>
      <c r="O187" s="38">
        <v>0</v>
      </c>
      <c r="P187" s="12">
        <f t="shared" si="35"/>
        <v>902771.8</v>
      </c>
    </row>
    <row r="188" spans="1:16" s="39" customFormat="1" x14ac:dyDescent="0.2">
      <c r="A188" s="35">
        <v>75085</v>
      </c>
      <c r="B188" s="19" t="str">
        <f t="shared" si="42"/>
        <v>7</v>
      </c>
      <c r="C188" s="19" t="str">
        <f t="shared" si="43"/>
        <v>75</v>
      </c>
      <c r="D188" s="19" t="str">
        <f t="shared" si="44"/>
        <v>750</v>
      </c>
      <c r="E188" s="37" t="s">
        <v>207</v>
      </c>
      <c r="F188" s="38">
        <v>0</v>
      </c>
      <c r="G188" s="38">
        <v>2375041</v>
      </c>
      <c r="H188" s="38">
        <v>2375041</v>
      </c>
      <c r="I188" s="38">
        <v>8742792</v>
      </c>
      <c r="J188" s="11">
        <f t="shared" si="33"/>
        <v>3.6811120313291434</v>
      </c>
      <c r="K188" s="38">
        <v>8742792</v>
      </c>
      <c r="L188" s="38">
        <v>0</v>
      </c>
      <c r="M188" s="38">
        <v>8742792</v>
      </c>
      <c r="N188" s="11">
        <f t="shared" si="34"/>
        <v>1</v>
      </c>
      <c r="O188" s="38">
        <v>0</v>
      </c>
      <c r="P188" s="12">
        <f t="shared" si="35"/>
        <v>6367751</v>
      </c>
    </row>
    <row r="189" spans="1:16" s="39" customFormat="1" x14ac:dyDescent="0.2">
      <c r="A189" s="35">
        <v>75086</v>
      </c>
      <c r="B189" s="19" t="str">
        <f t="shared" si="42"/>
        <v>7</v>
      </c>
      <c r="C189" s="19" t="str">
        <f t="shared" si="43"/>
        <v>75</v>
      </c>
      <c r="D189" s="19" t="str">
        <f t="shared" si="44"/>
        <v>750</v>
      </c>
      <c r="E189" s="37" t="s">
        <v>185</v>
      </c>
      <c r="F189" s="38">
        <v>0</v>
      </c>
      <c r="G189" s="38">
        <v>537930</v>
      </c>
      <c r="H189" s="38">
        <v>537930</v>
      </c>
      <c r="I189" s="38">
        <v>0</v>
      </c>
      <c r="J189" s="11">
        <f t="shared" si="33"/>
        <v>0</v>
      </c>
      <c r="K189" s="38">
        <v>0</v>
      </c>
      <c r="L189" s="38">
        <v>0</v>
      </c>
      <c r="M189" s="38">
        <v>0</v>
      </c>
      <c r="N189" s="11" t="str">
        <f t="shared" si="34"/>
        <v xml:space="preserve"> </v>
      </c>
      <c r="O189" s="38">
        <v>0</v>
      </c>
      <c r="P189" s="12">
        <f t="shared" si="35"/>
        <v>-537930</v>
      </c>
    </row>
    <row r="190" spans="1:16" s="39" customFormat="1" x14ac:dyDescent="0.2">
      <c r="A190" s="35">
        <v>76601</v>
      </c>
      <c r="B190" s="19" t="str">
        <f t="shared" si="42"/>
        <v>7</v>
      </c>
      <c r="C190" s="19" t="str">
        <f t="shared" si="43"/>
        <v>76</v>
      </c>
      <c r="D190" s="19" t="str">
        <f t="shared" si="44"/>
        <v>766</v>
      </c>
      <c r="E190" s="37" t="s">
        <v>220</v>
      </c>
      <c r="F190" s="38">
        <v>0</v>
      </c>
      <c r="G190" s="38">
        <v>0</v>
      </c>
      <c r="H190" s="38">
        <v>0</v>
      </c>
      <c r="I190" s="38">
        <v>0</v>
      </c>
      <c r="J190" s="11" t="str">
        <f t="shared" si="33"/>
        <v xml:space="preserve"> </v>
      </c>
      <c r="K190" s="38">
        <v>0</v>
      </c>
      <c r="L190" s="38">
        <v>0</v>
      </c>
      <c r="M190" s="38">
        <v>0</v>
      </c>
      <c r="N190" s="11" t="str">
        <f t="shared" si="34"/>
        <v xml:space="preserve"> </v>
      </c>
      <c r="O190" s="38">
        <v>0</v>
      </c>
      <c r="P190" s="12">
        <f t="shared" si="35"/>
        <v>0</v>
      </c>
    </row>
    <row r="191" spans="1:16" s="39" customFormat="1" x14ac:dyDescent="0.2">
      <c r="A191" s="35">
        <v>77000</v>
      </c>
      <c r="B191" s="19" t="str">
        <f t="shared" si="42"/>
        <v>7</v>
      </c>
      <c r="C191" s="19" t="str">
        <f t="shared" si="43"/>
        <v>77</v>
      </c>
      <c r="D191" s="19" t="str">
        <f t="shared" si="44"/>
        <v>770</v>
      </c>
      <c r="E191" s="37" t="s">
        <v>186</v>
      </c>
      <c r="F191" s="38">
        <v>190000</v>
      </c>
      <c r="G191" s="38">
        <v>0</v>
      </c>
      <c r="H191" s="38">
        <v>190000</v>
      </c>
      <c r="I191" s="38">
        <v>0</v>
      </c>
      <c r="J191" s="11">
        <f t="shared" si="33"/>
        <v>0</v>
      </c>
      <c r="K191" s="38">
        <v>0</v>
      </c>
      <c r="L191" s="38">
        <v>0</v>
      </c>
      <c r="M191" s="38">
        <v>0</v>
      </c>
      <c r="N191" s="11" t="str">
        <f t="shared" si="34"/>
        <v xml:space="preserve"> </v>
      </c>
      <c r="O191" s="38">
        <v>0</v>
      </c>
      <c r="P191" s="12">
        <f t="shared" si="35"/>
        <v>-190000</v>
      </c>
    </row>
    <row r="192" spans="1:16" s="39" customFormat="1" x14ac:dyDescent="0.2">
      <c r="A192" s="35">
        <v>79102</v>
      </c>
      <c r="B192" s="19" t="str">
        <f t="shared" si="42"/>
        <v>7</v>
      </c>
      <c r="C192" s="19" t="str">
        <f t="shared" si="43"/>
        <v>79</v>
      </c>
      <c r="D192" s="19" t="str">
        <f t="shared" si="44"/>
        <v>791</v>
      </c>
      <c r="E192" s="37" t="s">
        <v>187</v>
      </c>
      <c r="F192" s="38">
        <v>0</v>
      </c>
      <c r="G192" s="38">
        <v>306000</v>
      </c>
      <c r="H192" s="38">
        <v>306000</v>
      </c>
      <c r="I192" s="38">
        <v>740836.24</v>
      </c>
      <c r="J192" s="11">
        <f t="shared" si="33"/>
        <v>2.4210334640522877</v>
      </c>
      <c r="K192" s="38">
        <v>740836.24</v>
      </c>
      <c r="L192" s="38">
        <v>0</v>
      </c>
      <c r="M192" s="38">
        <v>740836.24</v>
      </c>
      <c r="N192" s="11">
        <f t="shared" si="34"/>
        <v>1</v>
      </c>
      <c r="O192" s="38">
        <v>0</v>
      </c>
      <c r="P192" s="12">
        <f t="shared" si="35"/>
        <v>434836.24</v>
      </c>
    </row>
    <row r="193" spans="1:16" s="39" customFormat="1" x14ac:dyDescent="0.2">
      <c r="A193" s="35">
        <v>79703</v>
      </c>
      <c r="B193" s="19" t="str">
        <f t="shared" si="42"/>
        <v>7</v>
      </c>
      <c r="C193" s="19" t="str">
        <f t="shared" si="43"/>
        <v>79</v>
      </c>
      <c r="D193" s="19" t="str">
        <f t="shared" si="44"/>
        <v>797</v>
      </c>
      <c r="E193" s="37" t="s">
        <v>147</v>
      </c>
      <c r="F193" s="38">
        <v>239835</v>
      </c>
      <c r="G193" s="38">
        <v>0</v>
      </c>
      <c r="H193" s="38">
        <v>239835</v>
      </c>
      <c r="I193" s="38">
        <v>0</v>
      </c>
      <c r="J193" s="11">
        <f t="shared" si="33"/>
        <v>0</v>
      </c>
      <c r="K193" s="38">
        <v>0</v>
      </c>
      <c r="L193" s="38">
        <v>0</v>
      </c>
      <c r="M193" s="38">
        <v>0</v>
      </c>
      <c r="N193" s="11" t="str">
        <f t="shared" si="34"/>
        <v xml:space="preserve"> </v>
      </c>
      <c r="O193" s="38">
        <v>0</v>
      </c>
      <c r="P193" s="12">
        <f t="shared" si="35"/>
        <v>-239835</v>
      </c>
    </row>
    <row r="194" spans="1:16" s="39" customFormat="1" x14ac:dyDescent="0.2">
      <c r="A194" s="35">
        <v>79709</v>
      </c>
      <c r="B194" s="19" t="str">
        <f t="shared" si="42"/>
        <v>7</v>
      </c>
      <c r="C194" s="19" t="str">
        <f t="shared" si="43"/>
        <v>79</v>
      </c>
      <c r="D194" s="19" t="str">
        <f t="shared" si="44"/>
        <v>797</v>
      </c>
      <c r="E194" s="37" t="s">
        <v>143</v>
      </c>
      <c r="F194" s="38">
        <v>2120</v>
      </c>
      <c r="G194" s="38">
        <v>0</v>
      </c>
      <c r="H194" s="38">
        <v>2120</v>
      </c>
      <c r="I194" s="38">
        <v>0</v>
      </c>
      <c r="J194" s="11">
        <f t="shared" si="33"/>
        <v>0</v>
      </c>
      <c r="K194" s="38">
        <v>0</v>
      </c>
      <c r="L194" s="38">
        <v>0</v>
      </c>
      <c r="M194" s="38">
        <v>0</v>
      </c>
      <c r="N194" s="11" t="str">
        <f t="shared" si="34"/>
        <v xml:space="preserve"> </v>
      </c>
      <c r="O194" s="38">
        <v>0</v>
      </c>
      <c r="P194" s="12">
        <f t="shared" si="35"/>
        <v>-2120</v>
      </c>
    </row>
    <row r="195" spans="1:16" s="39" customFormat="1" x14ac:dyDescent="0.2">
      <c r="A195" s="35">
        <v>79710</v>
      </c>
      <c r="B195" s="19" t="str">
        <f t="shared" si="42"/>
        <v>7</v>
      </c>
      <c r="C195" s="19" t="str">
        <f t="shared" si="43"/>
        <v>79</v>
      </c>
      <c r="D195" s="19" t="str">
        <f t="shared" si="44"/>
        <v>797</v>
      </c>
      <c r="E195" s="37" t="s">
        <v>188</v>
      </c>
      <c r="F195" s="38">
        <v>1500</v>
      </c>
      <c r="G195" s="38">
        <v>0</v>
      </c>
      <c r="H195" s="38">
        <v>1500</v>
      </c>
      <c r="I195" s="38">
        <v>0</v>
      </c>
      <c r="J195" s="11">
        <f t="shared" si="33"/>
        <v>0</v>
      </c>
      <c r="K195" s="38">
        <v>0</v>
      </c>
      <c r="L195" s="38">
        <v>0</v>
      </c>
      <c r="M195" s="38">
        <v>0</v>
      </c>
      <c r="N195" s="11" t="str">
        <f t="shared" si="34"/>
        <v xml:space="preserve"> </v>
      </c>
      <c r="O195" s="38">
        <v>0</v>
      </c>
      <c r="P195" s="12">
        <f t="shared" si="35"/>
        <v>-1500</v>
      </c>
    </row>
    <row r="196" spans="1:16" s="39" customFormat="1" x14ac:dyDescent="0.2">
      <c r="A196" s="35">
        <v>79750</v>
      </c>
      <c r="B196" s="19" t="str">
        <f t="shared" ref="B196:B205" si="45">LEFT(A196,1)</f>
        <v>7</v>
      </c>
      <c r="C196" s="19" t="str">
        <f t="shared" ref="C196:C205" si="46">LEFT(A196,2)</f>
        <v>79</v>
      </c>
      <c r="D196" s="19" t="str">
        <f t="shared" ref="D196:D205" si="47">LEFT(A196,3)</f>
        <v>797</v>
      </c>
      <c r="E196" s="37" t="s">
        <v>181</v>
      </c>
      <c r="F196" s="38">
        <v>387510</v>
      </c>
      <c r="G196" s="38">
        <v>-387510</v>
      </c>
      <c r="H196" s="38">
        <v>0</v>
      </c>
      <c r="I196" s="38">
        <v>0</v>
      </c>
      <c r="J196" s="11" t="str">
        <f t="shared" si="33"/>
        <v xml:space="preserve"> </v>
      </c>
      <c r="K196" s="38">
        <v>0</v>
      </c>
      <c r="L196" s="38">
        <v>0</v>
      </c>
      <c r="M196" s="38">
        <v>0</v>
      </c>
      <c r="N196" s="11" t="str">
        <f t="shared" si="34"/>
        <v xml:space="preserve"> </v>
      </c>
      <c r="O196" s="38">
        <v>0</v>
      </c>
      <c r="P196" s="12">
        <f t="shared" si="35"/>
        <v>0</v>
      </c>
    </row>
    <row r="197" spans="1:16" s="39" customFormat="1" x14ac:dyDescent="0.2">
      <c r="A197" s="35">
        <v>79751</v>
      </c>
      <c r="B197" s="19" t="str">
        <f t="shared" si="45"/>
        <v>7</v>
      </c>
      <c r="C197" s="19" t="str">
        <f t="shared" si="46"/>
        <v>79</v>
      </c>
      <c r="D197" s="19" t="str">
        <f t="shared" si="47"/>
        <v>797</v>
      </c>
      <c r="E197" s="37" t="s">
        <v>171</v>
      </c>
      <c r="F197" s="38">
        <v>1435010</v>
      </c>
      <c r="G197" s="38">
        <v>-1435010</v>
      </c>
      <c r="H197" s="38">
        <v>0</v>
      </c>
      <c r="I197" s="38">
        <v>0</v>
      </c>
      <c r="J197" s="11" t="str">
        <f t="shared" si="33"/>
        <v xml:space="preserve"> </v>
      </c>
      <c r="K197" s="38">
        <v>0</v>
      </c>
      <c r="L197" s="38">
        <v>0</v>
      </c>
      <c r="M197" s="38">
        <v>0</v>
      </c>
      <c r="N197" s="11" t="str">
        <f t="shared" si="34"/>
        <v xml:space="preserve"> </v>
      </c>
      <c r="O197" s="38">
        <v>0</v>
      </c>
      <c r="P197" s="12">
        <f t="shared" si="35"/>
        <v>0</v>
      </c>
    </row>
    <row r="198" spans="1:16" s="39" customFormat="1" x14ac:dyDescent="0.2">
      <c r="A198" s="35">
        <v>79752</v>
      </c>
      <c r="B198" s="19" t="str">
        <f t="shared" si="45"/>
        <v>7</v>
      </c>
      <c r="C198" s="19" t="str">
        <f t="shared" si="46"/>
        <v>79</v>
      </c>
      <c r="D198" s="19" t="str">
        <f t="shared" si="47"/>
        <v>797</v>
      </c>
      <c r="E198" s="37" t="s">
        <v>189</v>
      </c>
      <c r="F198" s="38">
        <v>3744390</v>
      </c>
      <c r="G198" s="38">
        <v>-3744390</v>
      </c>
      <c r="H198" s="38">
        <v>0</v>
      </c>
      <c r="I198" s="38">
        <v>0</v>
      </c>
      <c r="J198" s="11" t="str">
        <f t="shared" si="33"/>
        <v xml:space="preserve"> </v>
      </c>
      <c r="K198" s="38">
        <v>0</v>
      </c>
      <c r="L198" s="38">
        <v>0</v>
      </c>
      <c r="M198" s="38">
        <v>0</v>
      </c>
      <c r="N198" s="11" t="str">
        <f t="shared" si="34"/>
        <v xml:space="preserve"> </v>
      </c>
      <c r="O198" s="38">
        <v>0</v>
      </c>
      <c r="P198" s="12">
        <f t="shared" si="35"/>
        <v>0</v>
      </c>
    </row>
    <row r="199" spans="1:16" s="39" customFormat="1" x14ac:dyDescent="0.2">
      <c r="A199" s="35">
        <v>79753</v>
      </c>
      <c r="B199" s="19" t="str">
        <f t="shared" si="45"/>
        <v>7</v>
      </c>
      <c r="C199" s="19" t="str">
        <f t="shared" si="46"/>
        <v>79</v>
      </c>
      <c r="D199" s="19" t="str">
        <f t="shared" si="47"/>
        <v>797</v>
      </c>
      <c r="E199" s="37" t="s">
        <v>172</v>
      </c>
      <c r="F199" s="38">
        <v>547047</v>
      </c>
      <c r="G199" s="38">
        <v>-547047</v>
      </c>
      <c r="H199" s="38">
        <v>0</v>
      </c>
      <c r="I199" s="38">
        <v>0</v>
      </c>
      <c r="J199" s="11" t="str">
        <f t="shared" si="33"/>
        <v xml:space="preserve"> </v>
      </c>
      <c r="K199" s="38">
        <v>0</v>
      </c>
      <c r="L199" s="38">
        <v>0</v>
      </c>
      <c r="M199" s="38">
        <v>0</v>
      </c>
      <c r="N199" s="11" t="str">
        <f t="shared" si="34"/>
        <v xml:space="preserve"> </v>
      </c>
      <c r="O199" s="38">
        <v>0</v>
      </c>
      <c r="P199" s="12">
        <f t="shared" si="35"/>
        <v>0</v>
      </c>
    </row>
    <row r="200" spans="1:16" s="39" customFormat="1" x14ac:dyDescent="0.2">
      <c r="A200" s="35">
        <v>79754</v>
      </c>
      <c r="B200" s="19" t="str">
        <f t="shared" si="45"/>
        <v>7</v>
      </c>
      <c r="C200" s="19" t="str">
        <f t="shared" si="46"/>
        <v>79</v>
      </c>
      <c r="D200" s="19" t="str">
        <f t="shared" si="47"/>
        <v>797</v>
      </c>
      <c r="E200" s="37" t="s">
        <v>190</v>
      </c>
      <c r="F200" s="38">
        <v>4598235</v>
      </c>
      <c r="G200" s="38">
        <v>-4598235</v>
      </c>
      <c r="H200" s="38">
        <v>0</v>
      </c>
      <c r="I200" s="38">
        <v>0</v>
      </c>
      <c r="J200" s="11" t="str">
        <f t="shared" si="33"/>
        <v xml:space="preserve"> </v>
      </c>
      <c r="K200" s="38">
        <v>0</v>
      </c>
      <c r="L200" s="38">
        <v>0</v>
      </c>
      <c r="M200" s="38">
        <v>0</v>
      </c>
      <c r="N200" s="11" t="str">
        <f t="shared" si="34"/>
        <v xml:space="preserve"> </v>
      </c>
      <c r="O200" s="38">
        <v>0</v>
      </c>
      <c r="P200" s="12">
        <f t="shared" si="35"/>
        <v>0</v>
      </c>
    </row>
    <row r="201" spans="1:16" s="39" customFormat="1" x14ac:dyDescent="0.2">
      <c r="A201" s="35">
        <v>79755</v>
      </c>
      <c r="B201" s="19" t="str">
        <f t="shared" si="45"/>
        <v>7</v>
      </c>
      <c r="C201" s="19" t="str">
        <f t="shared" si="46"/>
        <v>79</v>
      </c>
      <c r="D201" s="19" t="str">
        <f t="shared" si="47"/>
        <v>797</v>
      </c>
      <c r="E201" s="37" t="s">
        <v>174</v>
      </c>
      <c r="F201" s="38">
        <v>1315190</v>
      </c>
      <c r="G201" s="38">
        <v>-1315190</v>
      </c>
      <c r="H201" s="38">
        <v>0</v>
      </c>
      <c r="I201" s="38">
        <v>0</v>
      </c>
      <c r="J201" s="11" t="str">
        <f t="shared" si="33"/>
        <v xml:space="preserve"> </v>
      </c>
      <c r="K201" s="38">
        <v>0</v>
      </c>
      <c r="L201" s="38">
        <v>0</v>
      </c>
      <c r="M201" s="38">
        <v>0</v>
      </c>
      <c r="N201" s="11" t="str">
        <f t="shared" si="34"/>
        <v xml:space="preserve"> </v>
      </c>
      <c r="O201" s="38">
        <v>0</v>
      </c>
      <c r="P201" s="12">
        <f t="shared" si="35"/>
        <v>0</v>
      </c>
    </row>
    <row r="202" spans="1:16" s="39" customFormat="1" x14ac:dyDescent="0.2">
      <c r="A202" s="35">
        <v>79756</v>
      </c>
      <c r="B202" s="19" t="str">
        <f t="shared" si="45"/>
        <v>7</v>
      </c>
      <c r="C202" s="19" t="str">
        <f t="shared" si="46"/>
        <v>79</v>
      </c>
      <c r="D202" s="19" t="str">
        <f t="shared" si="47"/>
        <v>797</v>
      </c>
      <c r="E202" s="37" t="s">
        <v>191</v>
      </c>
      <c r="F202" s="38">
        <v>2376085</v>
      </c>
      <c r="G202" s="38">
        <v>-2376085</v>
      </c>
      <c r="H202" s="38">
        <v>0</v>
      </c>
      <c r="I202" s="38">
        <v>0</v>
      </c>
      <c r="J202" s="11" t="str">
        <f t="shared" si="33"/>
        <v xml:space="preserve"> </v>
      </c>
      <c r="K202" s="38">
        <v>0</v>
      </c>
      <c r="L202" s="38">
        <v>0</v>
      </c>
      <c r="M202" s="38">
        <v>0</v>
      </c>
      <c r="N202" s="11" t="str">
        <f t="shared" si="34"/>
        <v xml:space="preserve"> </v>
      </c>
      <c r="O202" s="38">
        <v>0</v>
      </c>
      <c r="P202" s="12">
        <f t="shared" si="35"/>
        <v>0</v>
      </c>
    </row>
    <row r="203" spans="1:16" s="39" customFormat="1" x14ac:dyDescent="0.2">
      <c r="A203" s="35">
        <v>79757</v>
      </c>
      <c r="B203" s="19" t="str">
        <f t="shared" si="45"/>
        <v>7</v>
      </c>
      <c r="C203" s="19" t="str">
        <f t="shared" si="46"/>
        <v>79</v>
      </c>
      <c r="D203" s="19" t="str">
        <f t="shared" si="47"/>
        <v>797</v>
      </c>
      <c r="E203" s="37" t="s">
        <v>192</v>
      </c>
      <c r="F203" s="38">
        <v>1062342</v>
      </c>
      <c r="G203" s="38">
        <v>-1062342</v>
      </c>
      <c r="H203" s="38">
        <v>0</v>
      </c>
      <c r="I203" s="38">
        <v>0</v>
      </c>
      <c r="J203" s="11" t="str">
        <f t="shared" si="33"/>
        <v xml:space="preserve"> </v>
      </c>
      <c r="K203" s="38">
        <v>0</v>
      </c>
      <c r="L203" s="38">
        <v>0</v>
      </c>
      <c r="M203" s="38">
        <v>0</v>
      </c>
      <c r="N203" s="11" t="str">
        <f t="shared" si="34"/>
        <v xml:space="preserve"> </v>
      </c>
      <c r="O203" s="38">
        <v>0</v>
      </c>
      <c r="P203" s="12">
        <f t="shared" si="35"/>
        <v>0</v>
      </c>
    </row>
    <row r="204" spans="1:16" s="39" customFormat="1" x14ac:dyDescent="0.2">
      <c r="A204" s="35">
        <v>79758</v>
      </c>
      <c r="B204" s="19" t="str">
        <f t="shared" si="45"/>
        <v>7</v>
      </c>
      <c r="C204" s="19" t="str">
        <f t="shared" si="46"/>
        <v>79</v>
      </c>
      <c r="D204" s="19" t="str">
        <f t="shared" si="47"/>
        <v>797</v>
      </c>
      <c r="E204" s="37" t="s">
        <v>193</v>
      </c>
      <c r="F204" s="38">
        <v>2375041</v>
      </c>
      <c r="G204" s="38">
        <v>-2375041</v>
      </c>
      <c r="H204" s="38">
        <v>0</v>
      </c>
      <c r="I204" s="38">
        <v>0</v>
      </c>
      <c r="J204" s="11" t="str">
        <f t="shared" si="33"/>
        <v xml:space="preserve"> </v>
      </c>
      <c r="K204" s="38">
        <v>0</v>
      </c>
      <c r="L204" s="38">
        <v>0</v>
      </c>
      <c r="M204" s="38">
        <v>0</v>
      </c>
      <c r="N204" s="11" t="str">
        <f t="shared" si="34"/>
        <v xml:space="preserve"> </v>
      </c>
      <c r="O204" s="38">
        <v>0</v>
      </c>
      <c r="P204" s="12">
        <f t="shared" si="35"/>
        <v>0</v>
      </c>
    </row>
    <row r="205" spans="1:16" s="39" customFormat="1" x14ac:dyDescent="0.2">
      <c r="A205" s="35">
        <v>79759</v>
      </c>
      <c r="B205" s="19" t="str">
        <f t="shared" si="45"/>
        <v>7</v>
      </c>
      <c r="C205" s="19" t="str">
        <f t="shared" si="46"/>
        <v>79</v>
      </c>
      <c r="D205" s="19" t="str">
        <f t="shared" si="47"/>
        <v>797</v>
      </c>
      <c r="E205" s="37" t="s">
        <v>194</v>
      </c>
      <c r="F205" s="38">
        <v>537930</v>
      </c>
      <c r="G205" s="38">
        <v>-537930</v>
      </c>
      <c r="H205" s="38">
        <v>0</v>
      </c>
      <c r="I205" s="38">
        <v>0</v>
      </c>
      <c r="J205" s="11" t="str">
        <f t="shared" si="33"/>
        <v xml:space="preserve"> </v>
      </c>
      <c r="K205" s="38">
        <v>0</v>
      </c>
      <c r="L205" s="38">
        <v>0</v>
      </c>
      <c r="M205" s="38">
        <v>0</v>
      </c>
      <c r="N205" s="11" t="str">
        <f t="shared" si="34"/>
        <v xml:space="preserve"> </v>
      </c>
      <c r="O205" s="38">
        <v>0</v>
      </c>
      <c r="P205" s="12">
        <f t="shared" si="35"/>
        <v>0</v>
      </c>
    </row>
    <row r="206" spans="1:16" s="43" customFormat="1" x14ac:dyDescent="0.2">
      <c r="A206" s="17"/>
      <c r="B206" s="17"/>
      <c r="C206" s="17"/>
      <c r="D206" s="17"/>
      <c r="E206" s="13" t="s">
        <v>20</v>
      </c>
      <c r="F206" s="14">
        <f>SUBTOTAL(9,F168:F205)</f>
        <v>29503235</v>
      </c>
      <c r="G206" s="14">
        <f>SUBTOTAL(9,G168:G205)</f>
        <v>334500</v>
      </c>
      <c r="H206" s="14">
        <f>SUBTOTAL(9,H168:H205)</f>
        <v>29837735</v>
      </c>
      <c r="I206" s="14">
        <f>SUBTOTAL(9,I168:I205)</f>
        <v>29436983.159999996</v>
      </c>
      <c r="J206" s="15">
        <f t="shared" ref="J206" si="48">I206/H206</f>
        <v>0.98656895907145759</v>
      </c>
      <c r="K206" s="14">
        <f>SUBTOTAL(9,K168:K205)</f>
        <v>29132942.089999996</v>
      </c>
      <c r="L206" s="14">
        <f>SUBTOTAL(9,L168:L205)</f>
        <v>0</v>
      </c>
      <c r="M206" s="14">
        <f>SUBTOTAL(9,M168:M205)</f>
        <v>29132942.089999996</v>
      </c>
      <c r="N206" s="15">
        <f t="shared" si="34"/>
        <v>0.9896714595939593</v>
      </c>
      <c r="O206" s="14">
        <f>SUBTOTAL(9,O168:O205)</f>
        <v>304041.07</v>
      </c>
      <c r="P206" s="14">
        <f>SUBTOTAL(9,P168:P205)</f>
        <v>-400751.84000000195</v>
      </c>
    </row>
    <row r="207" spans="1:16" s="39" customFormat="1" x14ac:dyDescent="0.2">
      <c r="A207" s="40"/>
      <c r="B207" s="20"/>
      <c r="C207" s="20"/>
      <c r="D207" s="20"/>
      <c r="E207" s="41"/>
      <c r="F207" s="42"/>
      <c r="G207" s="42"/>
      <c r="H207" s="42"/>
      <c r="I207" s="42"/>
      <c r="J207" s="6"/>
      <c r="K207" s="42"/>
      <c r="L207" s="42"/>
      <c r="M207" s="42"/>
      <c r="N207" s="6"/>
      <c r="O207" s="42"/>
      <c r="P207" s="7"/>
    </row>
    <row r="208" spans="1:16" s="39" customFormat="1" x14ac:dyDescent="0.2">
      <c r="A208" s="35">
        <v>83000</v>
      </c>
      <c r="B208" s="19" t="str">
        <f t="shared" si="30"/>
        <v>8</v>
      </c>
      <c r="C208" s="19" t="str">
        <f t="shared" si="31"/>
        <v>83</v>
      </c>
      <c r="D208" s="19" t="str">
        <f t="shared" ref="D208" si="49">LEFT(A208,3)</f>
        <v>830</v>
      </c>
      <c r="E208" s="37" t="s">
        <v>195</v>
      </c>
      <c r="F208" s="38">
        <v>7500</v>
      </c>
      <c r="G208" s="38">
        <v>0</v>
      </c>
      <c r="H208" s="38">
        <v>7500</v>
      </c>
      <c r="I208" s="38">
        <v>152.4</v>
      </c>
      <c r="J208" s="11">
        <f t="shared" ref="J208:J216" si="50">IF(H208=0," ",I208/H208)</f>
        <v>2.0320000000000001E-2</v>
      </c>
      <c r="K208" s="38">
        <v>152.4</v>
      </c>
      <c r="L208" s="38">
        <v>0</v>
      </c>
      <c r="M208" s="38">
        <v>152.4</v>
      </c>
      <c r="N208" s="11">
        <f t="shared" si="34"/>
        <v>1</v>
      </c>
      <c r="O208" s="38">
        <v>0</v>
      </c>
      <c r="P208" s="12">
        <f t="shared" si="35"/>
        <v>-7347.6</v>
      </c>
    </row>
    <row r="209" spans="1:16" s="39" customFormat="1" x14ac:dyDescent="0.2">
      <c r="A209" s="35">
        <v>83001</v>
      </c>
      <c r="B209" s="19" t="str">
        <f t="shared" ref="B209:B216" si="51">LEFT(A209,1)</f>
        <v>8</v>
      </c>
      <c r="C209" s="19" t="str">
        <f t="shared" ref="C209:C216" si="52">LEFT(A209,2)</f>
        <v>83</v>
      </c>
      <c r="D209" s="19" t="str">
        <f t="shared" ref="D209:D216" si="53">LEFT(A209,3)</f>
        <v>830</v>
      </c>
      <c r="E209" s="37" t="s">
        <v>196</v>
      </c>
      <c r="F209" s="38">
        <v>170000</v>
      </c>
      <c r="G209" s="38">
        <v>0</v>
      </c>
      <c r="H209" s="38">
        <v>170000</v>
      </c>
      <c r="I209" s="38">
        <v>79809.539999999994</v>
      </c>
      <c r="J209" s="11">
        <f t="shared" si="50"/>
        <v>0.46946788235294112</v>
      </c>
      <c r="K209" s="38">
        <v>79948.929999999993</v>
      </c>
      <c r="L209" s="38">
        <v>139.38999999999999</v>
      </c>
      <c r="M209" s="38">
        <v>79809.539999999994</v>
      </c>
      <c r="N209" s="11">
        <f t="shared" si="34"/>
        <v>1</v>
      </c>
      <c r="O209" s="38">
        <v>0</v>
      </c>
      <c r="P209" s="12">
        <f t="shared" si="35"/>
        <v>-90190.46</v>
      </c>
    </row>
    <row r="210" spans="1:16" s="39" customFormat="1" x14ac:dyDescent="0.2">
      <c r="A210" s="35">
        <v>83002</v>
      </c>
      <c r="B210" s="19" t="str">
        <f t="shared" si="51"/>
        <v>8</v>
      </c>
      <c r="C210" s="19" t="str">
        <f t="shared" si="52"/>
        <v>83</v>
      </c>
      <c r="D210" s="19" t="str">
        <f t="shared" si="53"/>
        <v>830</v>
      </c>
      <c r="E210" s="37" t="s">
        <v>197</v>
      </c>
      <c r="F210" s="38">
        <v>35000</v>
      </c>
      <c r="G210" s="38">
        <v>0</v>
      </c>
      <c r="H210" s="38">
        <v>35000</v>
      </c>
      <c r="I210" s="38">
        <v>0</v>
      </c>
      <c r="J210" s="11">
        <f t="shared" si="50"/>
        <v>0</v>
      </c>
      <c r="K210" s="38">
        <v>0</v>
      </c>
      <c r="L210" s="38">
        <v>0</v>
      </c>
      <c r="M210" s="38">
        <v>0</v>
      </c>
      <c r="N210" s="11" t="str">
        <f t="shared" si="34"/>
        <v xml:space="preserve"> </v>
      </c>
      <c r="O210" s="38">
        <v>0</v>
      </c>
      <c r="P210" s="12">
        <f t="shared" si="35"/>
        <v>-35000</v>
      </c>
    </row>
    <row r="211" spans="1:16" s="39" customFormat="1" x14ac:dyDescent="0.2">
      <c r="A211" s="35">
        <v>83090</v>
      </c>
      <c r="B211" s="19" t="str">
        <f t="shared" si="51"/>
        <v>8</v>
      </c>
      <c r="C211" s="19" t="str">
        <f t="shared" si="52"/>
        <v>83</v>
      </c>
      <c r="D211" s="19" t="str">
        <f t="shared" si="53"/>
        <v>830</v>
      </c>
      <c r="E211" s="37" t="s">
        <v>198</v>
      </c>
      <c r="F211" s="38">
        <v>0</v>
      </c>
      <c r="G211" s="38">
        <v>0</v>
      </c>
      <c r="H211" s="38">
        <v>0</v>
      </c>
      <c r="I211" s="38">
        <v>0</v>
      </c>
      <c r="J211" s="11" t="str">
        <f t="shared" si="50"/>
        <v xml:space="preserve"> </v>
      </c>
      <c r="K211" s="38">
        <v>0</v>
      </c>
      <c r="L211" s="38">
        <v>0</v>
      </c>
      <c r="M211" s="38">
        <v>0</v>
      </c>
      <c r="N211" s="11" t="str">
        <f t="shared" si="34"/>
        <v xml:space="preserve"> </v>
      </c>
      <c r="O211" s="38">
        <v>0</v>
      </c>
      <c r="P211" s="12">
        <f t="shared" si="35"/>
        <v>0</v>
      </c>
    </row>
    <row r="212" spans="1:16" s="39" customFormat="1" x14ac:dyDescent="0.2">
      <c r="A212" s="35">
        <v>83100</v>
      </c>
      <c r="B212" s="19" t="str">
        <f t="shared" si="51"/>
        <v>8</v>
      </c>
      <c r="C212" s="19" t="str">
        <f t="shared" si="52"/>
        <v>83</v>
      </c>
      <c r="D212" s="19" t="str">
        <f t="shared" si="53"/>
        <v>831</v>
      </c>
      <c r="E212" s="37" t="s">
        <v>199</v>
      </c>
      <c r="F212" s="38">
        <v>480000</v>
      </c>
      <c r="G212" s="38">
        <v>0</v>
      </c>
      <c r="H212" s="38">
        <v>480000</v>
      </c>
      <c r="I212" s="38">
        <v>337197.96</v>
      </c>
      <c r="J212" s="11">
        <f t="shared" si="50"/>
        <v>0.70249575000000009</v>
      </c>
      <c r="K212" s="38">
        <v>77264.02</v>
      </c>
      <c r="L212" s="38">
        <v>5.39</v>
      </c>
      <c r="M212" s="38">
        <v>77258.63</v>
      </c>
      <c r="N212" s="11">
        <f t="shared" si="34"/>
        <v>0.22911950594244401</v>
      </c>
      <c r="O212" s="38">
        <v>259939.33</v>
      </c>
      <c r="P212" s="12">
        <f t="shared" si="35"/>
        <v>-142802.03999999998</v>
      </c>
    </row>
    <row r="213" spans="1:16" s="39" customFormat="1" x14ac:dyDescent="0.2">
      <c r="A213" s="35">
        <v>83101</v>
      </c>
      <c r="B213" s="19" t="str">
        <f t="shared" si="51"/>
        <v>8</v>
      </c>
      <c r="C213" s="19" t="str">
        <f t="shared" si="52"/>
        <v>83</v>
      </c>
      <c r="D213" s="19" t="str">
        <f t="shared" si="53"/>
        <v>831</v>
      </c>
      <c r="E213" s="37" t="s">
        <v>200</v>
      </c>
      <c r="F213" s="38">
        <v>400000</v>
      </c>
      <c r="G213" s="38">
        <v>0</v>
      </c>
      <c r="H213" s="38">
        <v>400000</v>
      </c>
      <c r="I213" s="38">
        <v>97730</v>
      </c>
      <c r="J213" s="11">
        <f t="shared" si="50"/>
        <v>0.24432499999999999</v>
      </c>
      <c r="K213" s="38">
        <v>97730</v>
      </c>
      <c r="L213" s="38">
        <v>0</v>
      </c>
      <c r="M213" s="38">
        <v>97730</v>
      </c>
      <c r="N213" s="11">
        <f t="shared" si="34"/>
        <v>1</v>
      </c>
      <c r="O213" s="38">
        <v>0</v>
      </c>
      <c r="P213" s="12">
        <f t="shared" si="35"/>
        <v>-302270</v>
      </c>
    </row>
    <row r="214" spans="1:16" s="39" customFormat="1" x14ac:dyDescent="0.2">
      <c r="A214" s="35">
        <v>87000</v>
      </c>
      <c r="B214" s="19" t="str">
        <f t="shared" si="51"/>
        <v>8</v>
      </c>
      <c r="C214" s="19" t="str">
        <f t="shared" si="52"/>
        <v>87</v>
      </c>
      <c r="D214" s="19" t="str">
        <f t="shared" si="53"/>
        <v>870</v>
      </c>
      <c r="E214" s="37" t="s">
        <v>201</v>
      </c>
      <c r="F214" s="38">
        <v>0</v>
      </c>
      <c r="G214" s="38">
        <v>29028832.309999999</v>
      </c>
      <c r="H214" s="38">
        <v>29028832.309999999</v>
      </c>
      <c r="I214" s="38">
        <v>0</v>
      </c>
      <c r="J214" s="11">
        <f t="shared" si="50"/>
        <v>0</v>
      </c>
      <c r="K214" s="38">
        <v>0</v>
      </c>
      <c r="L214" s="38">
        <v>0</v>
      </c>
      <c r="M214" s="38">
        <v>0</v>
      </c>
      <c r="N214" s="11" t="str">
        <f t="shared" si="34"/>
        <v xml:space="preserve"> </v>
      </c>
      <c r="O214" s="38">
        <v>0</v>
      </c>
      <c r="P214" s="12">
        <f t="shared" si="35"/>
        <v>-29028832.309999999</v>
      </c>
    </row>
    <row r="215" spans="1:16" s="39" customFormat="1" x14ac:dyDescent="0.2">
      <c r="A215" s="35">
        <v>87010</v>
      </c>
      <c r="B215" s="19" t="str">
        <f t="shared" si="51"/>
        <v>8</v>
      </c>
      <c r="C215" s="19" t="str">
        <f t="shared" si="52"/>
        <v>87</v>
      </c>
      <c r="D215" s="19" t="str">
        <f t="shared" si="53"/>
        <v>870</v>
      </c>
      <c r="E215" s="37" t="s">
        <v>202</v>
      </c>
      <c r="F215" s="38">
        <v>0</v>
      </c>
      <c r="G215" s="38">
        <v>15529383.49</v>
      </c>
      <c r="H215" s="38">
        <v>15529383.49</v>
      </c>
      <c r="I215" s="38">
        <v>0</v>
      </c>
      <c r="J215" s="11">
        <f t="shared" si="50"/>
        <v>0</v>
      </c>
      <c r="K215" s="38">
        <v>0</v>
      </c>
      <c r="L215" s="38">
        <v>0</v>
      </c>
      <c r="M215" s="38">
        <v>0</v>
      </c>
      <c r="N215" s="11" t="str">
        <f t="shared" si="34"/>
        <v xml:space="preserve"> </v>
      </c>
      <c r="O215" s="38">
        <v>0</v>
      </c>
      <c r="P215" s="12">
        <f t="shared" si="35"/>
        <v>-15529383.49</v>
      </c>
    </row>
    <row r="216" spans="1:16" s="39" customFormat="1" x14ac:dyDescent="0.2">
      <c r="A216" s="35">
        <v>91300</v>
      </c>
      <c r="B216" s="19" t="str">
        <f t="shared" si="51"/>
        <v>9</v>
      </c>
      <c r="C216" s="19" t="str">
        <f t="shared" si="52"/>
        <v>91</v>
      </c>
      <c r="D216" s="19" t="str">
        <f t="shared" si="53"/>
        <v>913</v>
      </c>
      <c r="E216" s="37" t="s">
        <v>203</v>
      </c>
      <c r="F216" s="38">
        <v>35000000</v>
      </c>
      <c r="G216" s="38">
        <v>0</v>
      </c>
      <c r="H216" s="38">
        <v>35000000</v>
      </c>
      <c r="I216" s="38">
        <v>9773078.9600000009</v>
      </c>
      <c r="J216" s="11">
        <f t="shared" si="50"/>
        <v>0.27923082742857147</v>
      </c>
      <c r="K216" s="38">
        <v>9773078.9600000009</v>
      </c>
      <c r="L216" s="38">
        <v>0</v>
      </c>
      <c r="M216" s="38">
        <v>9773078.9600000009</v>
      </c>
      <c r="N216" s="11">
        <f t="shared" si="34"/>
        <v>1</v>
      </c>
      <c r="O216" s="38">
        <v>0</v>
      </c>
      <c r="P216" s="12">
        <f t="shared" si="35"/>
        <v>-25226921.039999999</v>
      </c>
    </row>
    <row r="217" spans="1:16" s="5" customFormat="1" x14ac:dyDescent="0.2">
      <c r="A217" s="17"/>
      <c r="B217" s="17"/>
      <c r="C217" s="17"/>
      <c r="D217" s="17"/>
      <c r="E217" s="13" t="s">
        <v>21</v>
      </c>
      <c r="F217" s="14">
        <f>SUBTOTAL(9,F208:F216)</f>
        <v>36092500</v>
      </c>
      <c r="G217" s="14">
        <f>SUBTOTAL(9,G208:G216)</f>
        <v>44558215.799999997</v>
      </c>
      <c r="H217" s="14">
        <f>SUBTOTAL(9,H208:H216)</f>
        <v>80650715.799999997</v>
      </c>
      <c r="I217" s="14">
        <f>SUBTOTAL(9,I208:I216)</f>
        <v>10287968.860000001</v>
      </c>
      <c r="J217" s="15">
        <f t="shared" ref="J217" si="54">I217/H217</f>
        <v>0.12756202791197052</v>
      </c>
      <c r="K217" s="14">
        <f>SUBTOTAL(9,K208:K216)</f>
        <v>10028174.310000001</v>
      </c>
      <c r="L217" s="14">
        <f>SUBTOTAL(9,L208:L216)</f>
        <v>144.77999999999997</v>
      </c>
      <c r="M217" s="14">
        <f>SUBTOTAL(9,M208:M216)</f>
        <v>10028029.530000001</v>
      </c>
      <c r="N217" s="15">
        <f t="shared" ref="N217" si="55">M217/I217</f>
        <v>0.97473365894305397</v>
      </c>
      <c r="O217" s="14">
        <f>SUBTOTAL(9,O208:O216)</f>
        <v>259939.33</v>
      </c>
      <c r="P217" s="14">
        <f>SUBTOTAL(9,P208:P216)</f>
        <v>-70362746.939999998</v>
      </c>
    </row>
    <row r="219" spans="1:16" s="5" customFormat="1" x14ac:dyDescent="0.2">
      <c r="A219" s="21"/>
      <c r="B219" s="21"/>
      <c r="C219" s="21"/>
      <c r="D219" s="21"/>
      <c r="E219" s="22" t="s">
        <v>22</v>
      </c>
      <c r="F219" s="14">
        <f>F217+F206+F166</f>
        <v>343615895</v>
      </c>
      <c r="G219" s="14">
        <f>G217+G206+G166</f>
        <v>48462714.529999994</v>
      </c>
      <c r="H219" s="14">
        <f>H217+H206+H166</f>
        <v>392078609.53000009</v>
      </c>
      <c r="I219" s="14">
        <f>I217+I206+I166</f>
        <v>334382344.00999987</v>
      </c>
      <c r="J219" s="15">
        <f t="shared" ref="J219" si="56">I219/H219</f>
        <v>0.85284515880842626</v>
      </c>
      <c r="K219" s="14">
        <f>K217+K206+K166</f>
        <v>333928129.96999991</v>
      </c>
      <c r="L219" s="14">
        <f>L217+L206+L166</f>
        <v>11551159.01</v>
      </c>
      <c r="M219" s="14">
        <f>M217+M206+M166</f>
        <v>322376970.95999992</v>
      </c>
      <c r="N219" s="15">
        <f t="shared" ref="N219" si="57">M219/I219</f>
        <v>0.96409686915275372</v>
      </c>
      <c r="O219" s="14">
        <f>O217+O206+O166</f>
        <v>12005373.049999997</v>
      </c>
      <c r="P219" s="14">
        <f>P217+P206+P166</f>
        <v>-57696265.520000003</v>
      </c>
    </row>
    <row r="221" spans="1:16" x14ac:dyDescent="0.2">
      <c r="F221" s="10"/>
      <c r="G221" s="10"/>
      <c r="H221" s="10"/>
      <c r="I221" s="10"/>
      <c r="K221" s="10"/>
      <c r="L221" s="10"/>
      <c r="M221" s="10"/>
      <c r="O221" s="10"/>
      <c r="P221" s="7"/>
    </row>
    <row r="222" spans="1:16" x14ac:dyDescent="0.2">
      <c r="F222" s="10"/>
      <c r="G222" s="10"/>
      <c r="H222" s="10"/>
      <c r="I222" s="10"/>
      <c r="K222" s="10"/>
      <c r="L222" s="10"/>
      <c r="M222" s="10"/>
      <c r="O222" s="10"/>
    </row>
  </sheetData>
  <autoFilter ref="A5:P216" xr:uid="{00000000-0009-0000-0000-000000000000}"/>
  <printOptions horizontalCentered="1"/>
  <pageMargins left="0.19685039370078741" right="0.19685039370078741" top="0.39370078740157483" bottom="0.39370078740157483" header="0" footer="0"/>
  <pageSetup paperSize="9" scale="61" fitToHeight="0" orientation="landscape" r:id="rId1"/>
  <headerFooter alignWithMargins="0">
    <oddHeader>&amp;C
&amp;G</oddHeader>
    <oddFooter>&amp;R&amp;P</oddFooter>
  </headerFooter>
  <ignoredErrors>
    <ignoredError sqref="N166 N217 N219 N206 J219 J217 J206 J16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DICIEM 23</vt:lpstr>
      <vt:lpstr>'EJECUCIÓN INGRESOS 31 DICIEM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2023-12-12T14:27:45Z</cp:lastPrinted>
  <dcterms:created xsi:type="dcterms:W3CDTF">2016-04-19T12:01:28Z</dcterms:created>
  <dcterms:modified xsi:type="dcterms:W3CDTF">2024-02-15T12:32:18Z</dcterms:modified>
</cp:coreProperties>
</file>