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19\LIQUIDACION\"/>
    </mc:Choice>
  </mc:AlternateContent>
  <bookViews>
    <workbookView xWindow="0" yWindow="30" windowWidth="7490" windowHeight="4140"/>
  </bookViews>
  <sheets>
    <sheet name="Ejecución ingresos liquidación" sheetId="1" r:id="rId1"/>
  </sheets>
  <calcPr calcId="125725"/>
</workbook>
</file>

<file path=xl/calcChain.xml><?xml version="1.0" encoding="utf-8"?>
<calcChain xmlns="http://schemas.openxmlformats.org/spreadsheetml/2006/main">
  <c r="M28" i="1" l="1"/>
  <c r="M29" i="1"/>
  <c r="M30" i="1"/>
  <c r="M31" i="1"/>
  <c r="M32" i="1"/>
  <c r="M33" i="1"/>
  <c r="K28" i="1"/>
  <c r="K29" i="1"/>
  <c r="K30" i="1"/>
  <c r="K31" i="1"/>
  <c r="K32" i="1"/>
  <c r="K33" i="1"/>
  <c r="G29" i="1"/>
  <c r="G30" i="1"/>
  <c r="G31" i="1"/>
  <c r="G32" i="1"/>
  <c r="G33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M37" i="1" l="1"/>
  <c r="M38" i="1"/>
  <c r="M39" i="1"/>
  <c r="M40" i="1"/>
  <c r="M41" i="1"/>
  <c r="K37" i="1"/>
  <c r="K38" i="1"/>
  <c r="K39" i="1"/>
  <c r="K40" i="1"/>
  <c r="K41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C34" i="1" l="1"/>
  <c r="M36" i="1" l="1"/>
  <c r="K36" i="1"/>
  <c r="M42" i="1" l="1"/>
  <c r="L42" i="1"/>
  <c r="I42" i="1"/>
  <c r="J42" i="1"/>
  <c r="H42" i="1"/>
  <c r="D42" i="1"/>
  <c r="E42" i="1"/>
  <c r="F42" i="1"/>
  <c r="K42" i="1" s="1"/>
  <c r="C42" i="1"/>
  <c r="G6" i="1"/>
  <c r="L34" i="1" l="1"/>
  <c r="L44" i="1" s="1"/>
  <c r="I34" i="1"/>
  <c r="J34" i="1"/>
  <c r="J44" i="1" s="1"/>
  <c r="H34" i="1"/>
  <c r="H44" i="1" s="1"/>
  <c r="C44" i="1"/>
  <c r="D34" i="1"/>
  <c r="D44" i="1" s="1"/>
  <c r="E34" i="1"/>
  <c r="E44" i="1" s="1"/>
  <c r="F34" i="1"/>
  <c r="F44" i="1" l="1"/>
  <c r="G44" i="1" s="1"/>
  <c r="K34" i="1"/>
  <c r="M6" i="1"/>
  <c r="M34" i="1" s="1"/>
  <c r="G34" i="1"/>
  <c r="I44" i="1"/>
  <c r="M44" i="1" l="1"/>
  <c r="K44" i="1"/>
  <c r="G42" i="1"/>
</calcChain>
</file>

<file path=xl/sharedStrings.xml><?xml version="1.0" encoding="utf-8"?>
<sst xmlns="http://schemas.openxmlformats.org/spreadsheetml/2006/main" count="87" uniqueCount="87">
  <si>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</si>
  <si>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</si>
  <si>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</si>
  <si>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</si>
  <si>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</si>
  <si>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</si>
  <si>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</si>
  <si>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</si>
  <si>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</si>
  <si>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</si>
  <si>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</si>
  <si>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</si>
  <si>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</si>
  <si>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</si>
  <si>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</si>
  <si>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</si>
  <si>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</si>
  <si>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</si>
  <si>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</si>
  <si>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34400</t>
  </si>
  <si>
    <t>Venta de entradas a espectáculos</t>
  </si>
  <si>
    <t>34401</t>
  </si>
  <si>
    <t>Venta de acreditaciones Seminci</t>
  </si>
  <si>
    <t>34900</t>
  </si>
  <si>
    <t>Matrículas e Inscripciones</t>
  </si>
  <si>
    <t>36000</t>
  </si>
  <si>
    <t>Venta de publicaciones</t>
  </si>
  <si>
    <t>36001</t>
  </si>
  <si>
    <t>Venta de otros bienes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</si>
  <si>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</si>
  <si>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</si>
  <si>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</si>
  <si>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</si>
  <si>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</si>
  <si>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</si>
  <si>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</si>
  <si>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</si>
  <si>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</si>
  <si>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</si>
  <si>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</si>
  <si>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Aportación Junta de Castilla y León</t>
  </si>
  <si>
    <t>46100</t>
  </si>
  <si>
    <t>Aportación de la Diputación Provincial</t>
  </si>
  <si>
    <t>47000</t>
  </si>
  <si>
    <t>49700</t>
  </si>
  <si>
    <t>Subvención de la U.E. Proyecto Creart 2017-2021</t>
  </si>
  <si>
    <t>52000</t>
  </si>
  <si>
    <t>Intereses de cuentas corrientes</t>
  </si>
  <si>
    <t>55000</t>
  </si>
  <si>
    <t>Concesiones admtivas con contraprestación periódica</t>
  </si>
  <si>
    <t>55900</t>
  </si>
  <si>
    <t>Aprovechamientos por publicidad</t>
  </si>
  <si>
    <t>55901</t>
  </si>
  <si>
    <t>Aprovechamientos por convenios de colaboración</t>
  </si>
  <si>
    <t>59900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</si>
  <si>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</si>
  <si>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</si>
  <si>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</si>
  <si>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</si>
  <si>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</si>
  <si>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</si>
  <si>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</si>
  <si>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</si>
  <si>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</si>
  <si>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</si>
  <si>
    <t>34402</t>
  </si>
  <si>
    <t>Venta de entradas Teatro Calderón</t>
  </si>
  <si>
    <t>34403</t>
  </si>
  <si>
    <t>Venta de entradas Semana Internacional de Cine de Valladolid</t>
  </si>
  <si>
    <t>39800</t>
  </si>
  <si>
    <t>Indemnizaciones de seguros de no vida.</t>
  </si>
  <si>
    <t>48901</t>
  </si>
  <si>
    <t>Donaciones ""Amigos del Museo Patio Herreriano""</t>
  </si>
  <si>
    <t>48902</t>
  </si>
  <si>
    <t>Donaciones ""Amigos del Museo de la Ciencia""</t>
  </si>
  <si>
    <t>87010</t>
  </si>
  <si>
    <t>Para gastos con financiación afectada.</t>
  </si>
  <si>
    <t>Convenios de Colaboracion de empresas privadas con la FMC</t>
  </si>
  <si>
    <t>47001</t>
  </si>
  <si>
    <t>Convenios de Colaboracion de empresas privadas con Seminci</t>
  </si>
  <si>
    <t>47002</t>
  </si>
  <si>
    <t>CONVENIOS DE COLABORACION DE EMPRESAS PRIVADAS CON MUSEO PH</t>
  </si>
  <si>
    <t>Ingresos por Convenios de Patrocinio Publicitario FMC</t>
  </si>
  <si>
    <t>59901</t>
  </si>
  <si>
    <t>Ingresos por Convenios de Patrocinio Publicitario Seminci</t>
  </si>
  <si>
    <t>59902</t>
  </si>
  <si>
    <t>Ingresos por publicidad Seminci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</si>
</sst>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4" fontId="7" fillId="0" borderId="0" xfId="3" applyNumberFormat="1" applyFont="1"/>
    <xf numFmtId="1" fontId="7" fillId="0" borderId="0" xfId="4" applyNumberFormat="1" applyFont="1"/>
    <xf numFmtId="49" fontId="7" fillId="0" borderId="0" xfId="4" applyNumberFormat="1" applyFont="1"/>
    <xf numFmtId="4" fontId="7" fillId="0" borderId="0" xfId="4" applyNumberFormat="1" applyFont="1"/>
  </cellXfs>
  <cellStyles count="5">
    <cellStyle name="Buena" xfId="1"/>
    <cellStyle name="Normal" xfId="0" builtinId="0"/>
    <cellStyle name="Normal_Ejecución ingresos 1º TRIMESTRE" xfId="3"/>
    <cellStyle name="Normal_Ejecución ingresos liquidación" xfId="4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view="pageLayout" zoomScaleNormal="100" workbookViewId="0">
      <selection activeCell="L36" sqref="L36:L41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69921875" style="1" bestFit="1" customWidth="1"/>
    <col min="4" max="4" width="12.3984375" style="1" customWidth="1"/>
    <col min="5" max="5" width="12.3984375" style="1" bestFit="1" customWidth="1"/>
    <col min="6" max="12" width="11.5" style="1" bestFit="1" customWidth="1"/>
    <col min="13" max="13" width="12" style="1" bestFit="1" customWidth="1"/>
    <col min="14" max="16384" width="11.3984375" style="1"/>
  </cols>
  <sheetData>
    <row r="1" spans="1:13" x14ac:dyDescent="0.3">
      <c r="A1" s="14" t="s">
        <v>0</v>
      </c>
      <c r="B1" s="6"/>
      <c r="C1" s="6"/>
      <c r="J1" s="3"/>
      <c r="K1" s="4"/>
    </row>
    <row r="2" spans="1:13" x14ac:dyDescent="0.3">
      <c r="A2" s="14" t="s">
        <v>1</v>
      </c>
      <c r="B2" s="6"/>
      <c r="C2" s="16">
        <v>2019</v>
      </c>
      <c r="K2" s="3"/>
    </row>
    <row r="3" spans="1:13" x14ac:dyDescent="0.3">
      <c r="A3" s="5" t="s">
        <v>14</v>
      </c>
      <c r="B3" s="6"/>
      <c r="C3" s="17">
        <v>43830</v>
      </c>
    </row>
    <row r="5" spans="1:13" s="6" customFormat="1" ht="26" x14ac:dyDescent="0.3">
      <c r="A5" s="9" t="s">
        <v>2</v>
      </c>
      <c r="B5" s="10" t="s">
        <v>15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 x14ac:dyDescent="0.3">
      <c r="A6" s="19" t="s">
        <v>19</v>
      </c>
      <c r="B6" s="20" t="s">
        <v>20</v>
      </c>
      <c r="C6" s="21">
        <v>1700000</v>
      </c>
      <c r="D6" s="21">
        <v>0</v>
      </c>
      <c r="E6" s="21">
        <v>1700000</v>
      </c>
      <c r="F6" s="21">
        <v>334129.64</v>
      </c>
      <c r="G6" s="7">
        <f>IF(C6=0," ",F6/C6)</f>
        <v>0.19654684705882353</v>
      </c>
      <c r="H6" s="21">
        <v>319482.52</v>
      </c>
      <c r="I6" s="21">
        <v>0</v>
      </c>
      <c r="J6" s="21">
        <v>319482.52</v>
      </c>
      <c r="K6" s="7">
        <f>IF(F6=0," ",J6/F6)</f>
        <v>0.95616336222072373</v>
      </c>
      <c r="L6" s="21">
        <v>14647.12</v>
      </c>
      <c r="M6" s="8">
        <f>F6-E6</f>
        <v>-1365870.3599999999</v>
      </c>
    </row>
    <row r="7" spans="1:13" x14ac:dyDescent="0.3">
      <c r="A7" s="19" t="s">
        <v>21</v>
      </c>
      <c r="B7" s="20" t="s">
        <v>22</v>
      </c>
      <c r="C7" s="21">
        <v>1500</v>
      </c>
      <c r="D7" s="21">
        <v>0</v>
      </c>
      <c r="E7" s="21">
        <v>1500</v>
      </c>
      <c r="F7" s="21">
        <v>669.42</v>
      </c>
      <c r="G7" s="7">
        <f t="shared" ref="G7:G33" si="0">IF(C7=0," ",F7/C7)</f>
        <v>0.44627999999999995</v>
      </c>
      <c r="H7" s="21">
        <v>669.42</v>
      </c>
      <c r="I7" s="21">
        <v>0</v>
      </c>
      <c r="J7" s="21">
        <v>669.42</v>
      </c>
      <c r="K7" s="7">
        <f t="shared" ref="K7:K33" si="1">IF(F7=0," ",J7/F7)</f>
        <v>1</v>
      </c>
      <c r="L7" s="21">
        <v>0</v>
      </c>
      <c r="M7" s="8">
        <f t="shared" ref="M7:M33" si="2">F7-E7</f>
        <v>-830.58</v>
      </c>
    </row>
    <row r="8" spans="1:13" x14ac:dyDescent="0.3">
      <c r="A8" s="19" t="s">
        <v>65</v>
      </c>
      <c r="B8" s="20" t="s">
        <v>66</v>
      </c>
      <c r="C8" s="21">
        <v>0</v>
      </c>
      <c r="D8" s="21">
        <v>0</v>
      </c>
      <c r="E8" s="21">
        <v>0</v>
      </c>
      <c r="F8" s="21">
        <v>806268.51</v>
      </c>
      <c r="G8" s="7" t="str">
        <f t="shared" si="0"/>
        <v xml:space="preserve"> </v>
      </c>
      <c r="H8" s="21">
        <v>801420.25</v>
      </c>
      <c r="I8" s="21">
        <v>0</v>
      </c>
      <c r="J8" s="21">
        <v>801420.25</v>
      </c>
      <c r="K8" s="7">
        <f t="shared" si="1"/>
        <v>0.99398679231562692</v>
      </c>
      <c r="L8" s="21">
        <v>4848.26</v>
      </c>
      <c r="M8" s="8">
        <f t="shared" si="2"/>
        <v>806268.51</v>
      </c>
    </row>
    <row r="9" spans="1:13" x14ac:dyDescent="0.3">
      <c r="A9" s="19" t="s">
        <v>67</v>
      </c>
      <c r="B9" s="20" t="s">
        <v>68</v>
      </c>
      <c r="C9" s="21">
        <v>0</v>
      </c>
      <c r="D9" s="21">
        <v>0</v>
      </c>
      <c r="E9" s="21">
        <v>0</v>
      </c>
      <c r="F9" s="21">
        <v>152153.5</v>
      </c>
      <c r="G9" s="7" t="str">
        <f t="shared" si="0"/>
        <v xml:space="preserve"> </v>
      </c>
      <c r="H9" s="21">
        <v>152153.5</v>
      </c>
      <c r="I9" s="21">
        <v>0</v>
      </c>
      <c r="J9" s="21">
        <v>152153.5</v>
      </c>
      <c r="K9" s="7">
        <f t="shared" si="1"/>
        <v>1</v>
      </c>
      <c r="L9" s="21">
        <v>0</v>
      </c>
      <c r="M9" s="8">
        <f t="shared" si="2"/>
        <v>152153.5</v>
      </c>
    </row>
    <row r="10" spans="1:13" x14ac:dyDescent="0.3">
      <c r="A10" s="19" t="s">
        <v>23</v>
      </c>
      <c r="B10" s="20" t="s">
        <v>24</v>
      </c>
      <c r="C10" s="21">
        <v>3500</v>
      </c>
      <c r="D10" s="21">
        <v>0</v>
      </c>
      <c r="E10" s="21">
        <v>3500</v>
      </c>
      <c r="F10" s="21">
        <v>7373.81</v>
      </c>
      <c r="G10" s="7">
        <f t="shared" si="0"/>
        <v>2.1068028571428572</v>
      </c>
      <c r="H10" s="21">
        <v>7373.81</v>
      </c>
      <c r="I10" s="21">
        <v>0</v>
      </c>
      <c r="J10" s="21">
        <v>7373.81</v>
      </c>
      <c r="K10" s="7">
        <f t="shared" si="1"/>
        <v>1</v>
      </c>
      <c r="L10" s="21">
        <v>0</v>
      </c>
      <c r="M10" s="8">
        <f t="shared" si="2"/>
        <v>3873.8100000000004</v>
      </c>
    </row>
    <row r="11" spans="1:13" x14ac:dyDescent="0.3">
      <c r="A11" s="19" t="s">
        <v>25</v>
      </c>
      <c r="B11" s="20" t="s">
        <v>26</v>
      </c>
      <c r="C11" s="21">
        <v>6000</v>
      </c>
      <c r="D11" s="21">
        <v>0</v>
      </c>
      <c r="E11" s="21">
        <v>6000</v>
      </c>
      <c r="F11" s="21">
        <v>14477.75</v>
      </c>
      <c r="G11" s="7">
        <f t="shared" si="0"/>
        <v>2.4129583333333335</v>
      </c>
      <c r="H11" s="21">
        <v>13986.41</v>
      </c>
      <c r="I11" s="21">
        <v>0</v>
      </c>
      <c r="J11" s="21">
        <v>13986.41</v>
      </c>
      <c r="K11" s="7">
        <f t="shared" si="1"/>
        <v>0.96606240610592109</v>
      </c>
      <c r="L11" s="21">
        <v>491.34</v>
      </c>
      <c r="M11" s="8">
        <f t="shared" si="2"/>
        <v>8477.75</v>
      </c>
    </row>
    <row r="12" spans="1:13" x14ac:dyDescent="0.3">
      <c r="A12" s="19" t="s">
        <v>27</v>
      </c>
      <c r="B12" s="20" t="s">
        <v>28</v>
      </c>
      <c r="C12" s="21">
        <v>21000</v>
      </c>
      <c r="D12" s="21">
        <v>0</v>
      </c>
      <c r="E12" s="21">
        <v>21000</v>
      </c>
      <c r="F12" s="21">
        <v>6353.69</v>
      </c>
      <c r="G12" s="7">
        <f t="shared" si="0"/>
        <v>0.30255666666666664</v>
      </c>
      <c r="H12" s="21">
        <v>6266.44</v>
      </c>
      <c r="I12" s="21">
        <v>0</v>
      </c>
      <c r="J12" s="21">
        <v>6266.44</v>
      </c>
      <c r="K12" s="7">
        <f t="shared" si="1"/>
        <v>0.98626782232057275</v>
      </c>
      <c r="L12" s="21">
        <v>87.25</v>
      </c>
      <c r="M12" s="8">
        <f t="shared" si="2"/>
        <v>-14646.310000000001</v>
      </c>
    </row>
    <row r="13" spans="1:13" x14ac:dyDescent="0.3">
      <c r="A13" s="19" t="s">
        <v>29</v>
      </c>
      <c r="B13" s="20" t="s">
        <v>30</v>
      </c>
      <c r="C13" s="21">
        <v>0</v>
      </c>
      <c r="D13" s="21">
        <v>0</v>
      </c>
      <c r="E13" s="21">
        <v>0</v>
      </c>
      <c r="F13" s="21">
        <v>6986.6</v>
      </c>
      <c r="G13" s="7" t="str">
        <f t="shared" si="0"/>
        <v xml:space="preserve"> </v>
      </c>
      <c r="H13" s="21">
        <v>7013.96</v>
      </c>
      <c r="I13" s="21">
        <v>27.36</v>
      </c>
      <c r="J13" s="21">
        <v>6986.6</v>
      </c>
      <c r="K13" s="7">
        <f t="shared" si="1"/>
        <v>1</v>
      </c>
      <c r="L13" s="21">
        <v>0</v>
      </c>
      <c r="M13" s="8">
        <f t="shared" si="2"/>
        <v>6986.6</v>
      </c>
    </row>
    <row r="14" spans="1:13" x14ac:dyDescent="0.3">
      <c r="A14" s="19" t="s">
        <v>69</v>
      </c>
      <c r="B14" s="20" t="s">
        <v>70</v>
      </c>
      <c r="C14" s="21">
        <v>0</v>
      </c>
      <c r="D14" s="21">
        <v>0</v>
      </c>
      <c r="E14" s="21">
        <v>0</v>
      </c>
      <c r="F14" s="21">
        <v>8858.69</v>
      </c>
      <c r="G14" s="7" t="str">
        <f t="shared" si="0"/>
        <v xml:space="preserve"> </v>
      </c>
      <c r="H14" s="21">
        <v>8858.69</v>
      </c>
      <c r="I14" s="21">
        <v>0</v>
      </c>
      <c r="J14" s="21">
        <v>8858.69</v>
      </c>
      <c r="K14" s="7">
        <f t="shared" si="1"/>
        <v>1</v>
      </c>
      <c r="L14" s="21">
        <v>0</v>
      </c>
      <c r="M14" s="8">
        <f t="shared" si="2"/>
        <v>8858.69</v>
      </c>
    </row>
    <row r="15" spans="1:13" x14ac:dyDescent="0.3">
      <c r="A15" s="19" t="s">
        <v>31</v>
      </c>
      <c r="B15" s="20" t="s">
        <v>32</v>
      </c>
      <c r="C15" s="21">
        <v>40000</v>
      </c>
      <c r="D15" s="21">
        <v>0</v>
      </c>
      <c r="E15" s="21">
        <v>40000</v>
      </c>
      <c r="F15" s="21">
        <v>286372.84000000003</v>
      </c>
      <c r="G15" s="7">
        <f t="shared" si="0"/>
        <v>7.1593210000000003</v>
      </c>
      <c r="H15" s="21">
        <v>214944.33</v>
      </c>
      <c r="I15" s="21">
        <v>0</v>
      </c>
      <c r="J15" s="21">
        <v>214944.33</v>
      </c>
      <c r="K15" s="7">
        <f t="shared" si="1"/>
        <v>0.75057512437282803</v>
      </c>
      <c r="L15" s="21">
        <v>71428.509999999995</v>
      </c>
      <c r="M15" s="8">
        <f t="shared" si="2"/>
        <v>246372.84000000003</v>
      </c>
    </row>
    <row r="16" spans="1:13" x14ac:dyDescent="0.3">
      <c r="A16" s="19" t="s">
        <v>33</v>
      </c>
      <c r="B16" s="20" t="s">
        <v>34</v>
      </c>
      <c r="C16" s="21">
        <v>1015</v>
      </c>
      <c r="D16" s="21">
        <v>0</v>
      </c>
      <c r="E16" s="21">
        <v>1015</v>
      </c>
      <c r="F16" s="21">
        <v>1625</v>
      </c>
      <c r="G16" s="7">
        <f t="shared" si="0"/>
        <v>1.6009852216748768</v>
      </c>
      <c r="H16" s="21">
        <v>1625</v>
      </c>
      <c r="I16" s="21">
        <v>0</v>
      </c>
      <c r="J16" s="21">
        <v>1625</v>
      </c>
      <c r="K16" s="7">
        <f t="shared" si="1"/>
        <v>1</v>
      </c>
      <c r="L16" s="21">
        <v>0</v>
      </c>
      <c r="M16" s="8">
        <f t="shared" si="2"/>
        <v>610</v>
      </c>
    </row>
    <row r="17" spans="1:13" x14ac:dyDescent="0.3">
      <c r="A17" s="19" t="s">
        <v>35</v>
      </c>
      <c r="B17" s="20" t="s">
        <v>36</v>
      </c>
      <c r="C17" s="21">
        <v>12520334</v>
      </c>
      <c r="D17" s="21">
        <v>750000</v>
      </c>
      <c r="E17" s="21">
        <v>13270334</v>
      </c>
      <c r="F17" s="21">
        <v>13270334</v>
      </c>
      <c r="G17" s="7">
        <f t="shared" si="0"/>
        <v>1.0599025553152177</v>
      </c>
      <c r="H17" s="21">
        <v>13270334</v>
      </c>
      <c r="I17" s="21">
        <v>0</v>
      </c>
      <c r="J17" s="21">
        <v>13270334</v>
      </c>
      <c r="K17" s="7">
        <f t="shared" si="1"/>
        <v>1</v>
      </c>
      <c r="L17" s="21">
        <v>0</v>
      </c>
      <c r="M17" s="8">
        <f t="shared" si="2"/>
        <v>0</v>
      </c>
    </row>
    <row r="18" spans="1:13" x14ac:dyDescent="0.3">
      <c r="A18" s="19" t="s">
        <v>37</v>
      </c>
      <c r="B18" s="20" t="s">
        <v>38</v>
      </c>
      <c r="C18" s="21">
        <v>250000</v>
      </c>
      <c r="D18" s="21">
        <v>0</v>
      </c>
      <c r="E18" s="21">
        <v>250000</v>
      </c>
      <c r="F18" s="21">
        <v>191560</v>
      </c>
      <c r="G18" s="7">
        <f t="shared" si="0"/>
        <v>0.76624000000000003</v>
      </c>
      <c r="H18" s="21">
        <v>153000</v>
      </c>
      <c r="I18" s="21">
        <v>0</v>
      </c>
      <c r="J18" s="21">
        <v>153000</v>
      </c>
      <c r="K18" s="7">
        <f t="shared" si="1"/>
        <v>0.79870536646481516</v>
      </c>
      <c r="L18" s="21">
        <v>38560</v>
      </c>
      <c r="M18" s="8">
        <f t="shared" si="2"/>
        <v>-58440</v>
      </c>
    </row>
    <row r="19" spans="1:13" x14ac:dyDescent="0.3">
      <c r="A19" s="19" t="s">
        <v>39</v>
      </c>
      <c r="B19" s="20" t="s">
        <v>40</v>
      </c>
      <c r="C19" s="21">
        <v>289000</v>
      </c>
      <c r="D19" s="21">
        <v>0</v>
      </c>
      <c r="E19" s="21">
        <v>289000</v>
      </c>
      <c r="F19" s="21">
        <v>234000</v>
      </c>
      <c r="G19" s="7">
        <f t="shared" si="0"/>
        <v>0.80968858131487886</v>
      </c>
      <c r="H19" s="21">
        <v>234000</v>
      </c>
      <c r="I19" s="21">
        <v>0</v>
      </c>
      <c r="J19" s="21">
        <v>234000</v>
      </c>
      <c r="K19" s="7">
        <f t="shared" si="1"/>
        <v>1</v>
      </c>
      <c r="L19" s="21">
        <v>0</v>
      </c>
      <c r="M19" s="8">
        <f t="shared" si="2"/>
        <v>-55000</v>
      </c>
    </row>
    <row r="20" spans="1:13" x14ac:dyDescent="0.3">
      <c r="A20" s="19" t="s">
        <v>41</v>
      </c>
      <c r="B20" s="20" t="s">
        <v>42</v>
      </c>
      <c r="C20" s="21">
        <v>68000</v>
      </c>
      <c r="D20" s="21">
        <v>0</v>
      </c>
      <c r="E20" s="21">
        <v>68000</v>
      </c>
      <c r="F20" s="21">
        <v>66804</v>
      </c>
      <c r="G20" s="7">
        <f t="shared" si="0"/>
        <v>0.98241176470588232</v>
      </c>
      <c r="H20" s="21">
        <v>21804</v>
      </c>
      <c r="I20" s="21">
        <v>0</v>
      </c>
      <c r="J20" s="21">
        <v>21804</v>
      </c>
      <c r="K20" s="7">
        <f t="shared" si="1"/>
        <v>0.32638764145859528</v>
      </c>
      <c r="L20" s="21">
        <v>45000</v>
      </c>
      <c r="M20" s="8">
        <f t="shared" si="2"/>
        <v>-1196</v>
      </c>
    </row>
    <row r="21" spans="1:13" x14ac:dyDescent="0.3">
      <c r="A21" s="19" t="s">
        <v>43</v>
      </c>
      <c r="B21" s="20" t="s">
        <v>77</v>
      </c>
      <c r="C21" s="21">
        <v>468925</v>
      </c>
      <c r="D21" s="21">
        <v>0</v>
      </c>
      <c r="E21" s="21">
        <v>468925</v>
      </c>
      <c r="F21" s="21">
        <v>37000</v>
      </c>
      <c r="G21" s="7">
        <f t="shared" si="0"/>
        <v>7.8903875886335767E-2</v>
      </c>
      <c r="H21" s="21">
        <v>25000</v>
      </c>
      <c r="I21" s="21">
        <v>0</v>
      </c>
      <c r="J21" s="21">
        <v>25000</v>
      </c>
      <c r="K21" s="7">
        <f t="shared" si="1"/>
        <v>0.67567567567567566</v>
      </c>
      <c r="L21" s="21">
        <v>12000</v>
      </c>
      <c r="M21" s="8">
        <f t="shared" si="2"/>
        <v>-431925</v>
      </c>
    </row>
    <row r="22" spans="1:13" x14ac:dyDescent="0.3">
      <c r="A22" s="19" t="s">
        <v>78</v>
      </c>
      <c r="B22" s="20" t="s">
        <v>79</v>
      </c>
      <c r="C22" s="21">
        <v>0</v>
      </c>
      <c r="D22" s="21">
        <v>0</v>
      </c>
      <c r="E22" s="21">
        <v>0</v>
      </c>
      <c r="F22" s="21">
        <v>129950</v>
      </c>
      <c r="G22" s="7" t="str">
        <f t="shared" si="0"/>
        <v xml:space="preserve"> </v>
      </c>
      <c r="H22" s="21">
        <v>10500</v>
      </c>
      <c r="I22" s="21">
        <v>0</v>
      </c>
      <c r="J22" s="21">
        <v>10500</v>
      </c>
      <c r="K22" s="7">
        <f t="shared" si="1"/>
        <v>8.0800307810696428E-2</v>
      </c>
      <c r="L22" s="21">
        <v>119450</v>
      </c>
      <c r="M22" s="8">
        <f t="shared" si="2"/>
        <v>129950</v>
      </c>
    </row>
    <row r="23" spans="1:13" x14ac:dyDescent="0.3">
      <c r="A23" s="19" t="s">
        <v>80</v>
      </c>
      <c r="B23" s="20" t="s">
        <v>81</v>
      </c>
      <c r="C23" s="21">
        <v>0</v>
      </c>
      <c r="D23" s="21">
        <v>0</v>
      </c>
      <c r="E23" s="21">
        <v>0</v>
      </c>
      <c r="F23" s="21">
        <v>15000</v>
      </c>
      <c r="G23" s="7" t="str">
        <f t="shared" si="0"/>
        <v xml:space="preserve"> </v>
      </c>
      <c r="H23" s="21">
        <v>15000</v>
      </c>
      <c r="I23" s="21">
        <v>0</v>
      </c>
      <c r="J23" s="21">
        <v>15000</v>
      </c>
      <c r="K23" s="7">
        <f t="shared" si="1"/>
        <v>1</v>
      </c>
      <c r="L23" s="21">
        <v>0</v>
      </c>
      <c r="M23" s="8">
        <f t="shared" si="2"/>
        <v>15000</v>
      </c>
    </row>
    <row r="24" spans="1:13" x14ac:dyDescent="0.3">
      <c r="A24" s="19" t="s">
        <v>71</v>
      </c>
      <c r="B24" s="20" t="s">
        <v>72</v>
      </c>
      <c r="C24" s="21">
        <v>0</v>
      </c>
      <c r="D24" s="21">
        <v>0</v>
      </c>
      <c r="E24" s="21">
        <v>0</v>
      </c>
      <c r="F24" s="21">
        <v>9558</v>
      </c>
      <c r="G24" s="7" t="str">
        <f t="shared" si="0"/>
        <v xml:space="preserve"> </v>
      </c>
      <c r="H24" s="21">
        <v>9558</v>
      </c>
      <c r="I24" s="21">
        <v>0</v>
      </c>
      <c r="J24" s="21">
        <v>9558</v>
      </c>
      <c r="K24" s="7">
        <f t="shared" si="1"/>
        <v>1</v>
      </c>
      <c r="L24" s="21">
        <v>0</v>
      </c>
      <c r="M24" s="8">
        <f t="shared" si="2"/>
        <v>9558</v>
      </c>
    </row>
    <row r="25" spans="1:13" x14ac:dyDescent="0.3">
      <c r="A25" s="19" t="s">
        <v>73</v>
      </c>
      <c r="B25" s="20" t="s">
        <v>74</v>
      </c>
      <c r="C25" s="21">
        <v>0</v>
      </c>
      <c r="D25" s="21">
        <v>0</v>
      </c>
      <c r="E25" s="21">
        <v>0</v>
      </c>
      <c r="F25" s="21">
        <v>13518</v>
      </c>
      <c r="G25" s="7" t="str">
        <f t="shared" si="0"/>
        <v xml:space="preserve"> </v>
      </c>
      <c r="H25" s="21">
        <v>13518</v>
      </c>
      <c r="I25" s="21">
        <v>0</v>
      </c>
      <c r="J25" s="21">
        <v>13518</v>
      </c>
      <c r="K25" s="7">
        <f t="shared" si="1"/>
        <v>1</v>
      </c>
      <c r="L25" s="21">
        <v>0</v>
      </c>
      <c r="M25" s="8">
        <f t="shared" si="2"/>
        <v>13518</v>
      </c>
    </row>
    <row r="26" spans="1:13" x14ac:dyDescent="0.3">
      <c r="A26" s="19" t="s">
        <v>44</v>
      </c>
      <c r="B26" s="20" t="s">
        <v>45</v>
      </c>
      <c r="C26" s="21">
        <v>46000</v>
      </c>
      <c r="D26" s="21">
        <v>0</v>
      </c>
      <c r="E26" s="21">
        <v>46000</v>
      </c>
      <c r="F26" s="21">
        <v>45000</v>
      </c>
      <c r="G26" s="7">
        <f t="shared" si="0"/>
        <v>0.97826086956521741</v>
      </c>
      <c r="H26" s="21">
        <v>45000</v>
      </c>
      <c r="I26" s="21">
        <v>0</v>
      </c>
      <c r="J26" s="21">
        <v>45000</v>
      </c>
      <c r="K26" s="7">
        <f t="shared" si="1"/>
        <v>1</v>
      </c>
      <c r="L26" s="21">
        <v>0</v>
      </c>
      <c r="M26" s="8">
        <f t="shared" si="2"/>
        <v>-1000</v>
      </c>
    </row>
    <row r="27" spans="1:13" x14ac:dyDescent="0.3">
      <c r="A27" s="19" t="s">
        <v>46</v>
      </c>
      <c r="B27" s="20" t="s">
        <v>47</v>
      </c>
      <c r="C27" s="21">
        <v>610</v>
      </c>
      <c r="D27" s="21">
        <v>0</v>
      </c>
      <c r="E27" s="21">
        <v>610</v>
      </c>
      <c r="F27" s="21">
        <v>878.19</v>
      </c>
      <c r="G27" s="7">
        <f t="shared" si="0"/>
        <v>1.4396557377049182</v>
      </c>
      <c r="H27" s="21">
        <v>878.19</v>
      </c>
      <c r="I27" s="21">
        <v>0</v>
      </c>
      <c r="J27" s="21">
        <v>878.19</v>
      </c>
      <c r="K27" s="7">
        <f t="shared" si="1"/>
        <v>1</v>
      </c>
      <c r="L27" s="21">
        <v>0</v>
      </c>
      <c r="M27" s="8">
        <f t="shared" si="2"/>
        <v>268.19000000000005</v>
      </c>
    </row>
    <row r="28" spans="1:13" x14ac:dyDescent="0.3">
      <c r="A28" s="19" t="s">
        <v>48</v>
      </c>
      <c r="B28" s="20" t="s">
        <v>49</v>
      </c>
      <c r="C28" s="21">
        <v>8000</v>
      </c>
      <c r="D28" s="21">
        <v>0</v>
      </c>
      <c r="E28" s="21">
        <v>8000</v>
      </c>
      <c r="F28" s="21">
        <v>0</v>
      </c>
      <c r="G28" s="7">
        <f t="shared" si="0"/>
        <v>0</v>
      </c>
      <c r="H28" s="21">
        <v>0</v>
      </c>
      <c r="I28" s="21">
        <v>0</v>
      </c>
      <c r="J28" s="21">
        <v>0</v>
      </c>
      <c r="K28" s="7" t="str">
        <f t="shared" si="1"/>
        <v xml:space="preserve"> </v>
      </c>
      <c r="L28" s="21">
        <v>0</v>
      </c>
      <c r="M28" s="8">
        <f t="shared" si="2"/>
        <v>-8000</v>
      </c>
    </row>
    <row r="29" spans="1:13" x14ac:dyDescent="0.3">
      <c r="A29" s="19" t="s">
        <v>50</v>
      </c>
      <c r="B29" s="20" t="s">
        <v>51</v>
      </c>
      <c r="C29" s="21">
        <v>3000</v>
      </c>
      <c r="D29" s="21">
        <v>0</v>
      </c>
      <c r="E29" s="21">
        <v>3000</v>
      </c>
      <c r="F29" s="21">
        <v>0</v>
      </c>
      <c r="G29" s="7">
        <f t="shared" si="0"/>
        <v>0</v>
      </c>
      <c r="H29" s="21">
        <v>0</v>
      </c>
      <c r="I29" s="21">
        <v>0</v>
      </c>
      <c r="J29" s="21">
        <v>0</v>
      </c>
      <c r="K29" s="7" t="str">
        <f t="shared" si="1"/>
        <v xml:space="preserve"> </v>
      </c>
      <c r="L29" s="21">
        <v>0</v>
      </c>
      <c r="M29" s="8">
        <f t="shared" si="2"/>
        <v>-3000</v>
      </c>
    </row>
    <row r="30" spans="1:13" x14ac:dyDescent="0.3">
      <c r="A30" s="19" t="s">
        <v>52</v>
      </c>
      <c r="B30" s="20" t="s">
        <v>53</v>
      </c>
      <c r="C30" s="21">
        <v>250000</v>
      </c>
      <c r="D30" s="21">
        <v>0</v>
      </c>
      <c r="E30" s="21">
        <v>250000</v>
      </c>
      <c r="F30" s="21">
        <v>15000</v>
      </c>
      <c r="G30" s="7">
        <f t="shared" si="0"/>
        <v>0.06</v>
      </c>
      <c r="H30" s="21">
        <v>15000</v>
      </c>
      <c r="I30" s="21">
        <v>0</v>
      </c>
      <c r="J30" s="21">
        <v>15000</v>
      </c>
      <c r="K30" s="7">
        <f t="shared" si="1"/>
        <v>1</v>
      </c>
      <c r="L30" s="21">
        <v>0</v>
      </c>
      <c r="M30" s="8">
        <f t="shared" si="2"/>
        <v>-235000</v>
      </c>
    </row>
    <row r="31" spans="1:13" x14ac:dyDescent="0.3">
      <c r="A31" s="19" t="s">
        <v>54</v>
      </c>
      <c r="B31" s="20" t="s">
        <v>82</v>
      </c>
      <c r="C31" s="21">
        <v>385000</v>
      </c>
      <c r="D31" s="21">
        <v>0</v>
      </c>
      <c r="E31" s="21">
        <v>385000</v>
      </c>
      <c r="F31" s="21">
        <v>186200</v>
      </c>
      <c r="G31" s="7">
        <f t="shared" si="0"/>
        <v>0.48363636363636364</v>
      </c>
      <c r="H31" s="21">
        <v>12200</v>
      </c>
      <c r="I31" s="21">
        <v>0</v>
      </c>
      <c r="J31" s="21">
        <v>12200</v>
      </c>
      <c r="K31" s="7">
        <f t="shared" si="1"/>
        <v>6.5520945220193347E-2</v>
      </c>
      <c r="L31" s="21">
        <v>174000</v>
      </c>
      <c r="M31" s="8">
        <f t="shared" si="2"/>
        <v>-198800</v>
      </c>
    </row>
    <row r="32" spans="1:13" x14ac:dyDescent="0.3">
      <c r="A32" s="19" t="s">
        <v>83</v>
      </c>
      <c r="B32" s="20" t="s">
        <v>84</v>
      </c>
      <c r="C32" s="21">
        <v>0</v>
      </c>
      <c r="D32" s="21">
        <v>0</v>
      </c>
      <c r="E32" s="21">
        <v>0</v>
      </c>
      <c r="F32" s="21">
        <v>141143.79999999999</v>
      </c>
      <c r="G32" s="7" t="str">
        <f t="shared" si="0"/>
        <v xml:space="preserve"> </v>
      </c>
      <c r="H32" s="21">
        <v>115143.8</v>
      </c>
      <c r="I32" s="21">
        <v>0</v>
      </c>
      <c r="J32" s="21">
        <v>115143.8</v>
      </c>
      <c r="K32" s="7">
        <f t="shared" si="1"/>
        <v>0.81579070423213784</v>
      </c>
      <c r="L32" s="21">
        <v>26000</v>
      </c>
      <c r="M32" s="8">
        <f t="shared" si="2"/>
        <v>141143.79999999999</v>
      </c>
    </row>
    <row r="33" spans="1:13" x14ac:dyDescent="0.3">
      <c r="A33" s="19" t="s">
        <v>85</v>
      </c>
      <c r="B33" s="20" t="s">
        <v>86</v>
      </c>
      <c r="C33" s="21">
        <v>0</v>
      </c>
      <c r="D33" s="21">
        <v>0</v>
      </c>
      <c r="E33" s="21">
        <v>0</v>
      </c>
      <c r="F33" s="21">
        <v>2250</v>
      </c>
      <c r="G33" s="7" t="str">
        <f t="shared" si="0"/>
        <v xml:space="preserve"> </v>
      </c>
      <c r="H33" s="21">
        <v>1800</v>
      </c>
      <c r="I33" s="21">
        <v>0</v>
      </c>
      <c r="J33" s="21">
        <v>1800</v>
      </c>
      <c r="K33" s="7">
        <f t="shared" si="1"/>
        <v>0.8</v>
      </c>
      <c r="L33" s="21">
        <v>450</v>
      </c>
      <c r="M33" s="8">
        <f t="shared" si="2"/>
        <v>2250</v>
      </c>
    </row>
    <row r="34" spans="1:13" s="6" customFormat="1" x14ac:dyDescent="0.3">
      <c r="A34" s="14"/>
      <c r="B34" s="14" t="s">
        <v>16</v>
      </c>
      <c r="C34" s="12">
        <f>SUM(C6:C33)</f>
        <v>16061884</v>
      </c>
      <c r="D34" s="12">
        <f>SUM(D6:D33)</f>
        <v>750000</v>
      </c>
      <c r="E34" s="12">
        <f>SUM(E6:E33)</f>
        <v>16811884</v>
      </c>
      <c r="F34" s="12">
        <f>SUM(F6:F33)</f>
        <v>15983465.439999999</v>
      </c>
      <c r="G34" s="13">
        <f t="shared" ref="G34:G44" si="3">F34/C34</f>
        <v>0.99511772342522209</v>
      </c>
      <c r="H34" s="12">
        <f>SUM(H6:H33)</f>
        <v>15476530.32</v>
      </c>
      <c r="I34" s="12">
        <f>SUM(I6:I33)</f>
        <v>27.36</v>
      </c>
      <c r="J34" s="12">
        <f>SUM(J6:J33)</f>
        <v>15476502.960000001</v>
      </c>
      <c r="K34" s="13">
        <f t="shared" ref="K34" si="4">IF(F34=0," ",J34/F34)</f>
        <v>0.96828206737124223</v>
      </c>
      <c r="L34" s="12">
        <f>SUM(L6:L33)</f>
        <v>506962.48</v>
      </c>
      <c r="M34" s="12">
        <f>SUM(M6:M33)</f>
        <v>-828418.56000000006</v>
      </c>
    </row>
    <row r="35" spans="1:13" x14ac:dyDescent="0.3">
      <c r="A35" s="2"/>
      <c r="B35" s="2"/>
      <c r="C35" s="8"/>
      <c r="E35" s="8"/>
      <c r="G35" s="7"/>
      <c r="K35" s="7"/>
      <c r="M35" s="8"/>
    </row>
    <row r="36" spans="1:13" x14ac:dyDescent="0.3">
      <c r="A36" s="19" t="s">
        <v>55</v>
      </c>
      <c r="B36" s="20" t="s">
        <v>56</v>
      </c>
      <c r="C36" s="21">
        <v>105900</v>
      </c>
      <c r="D36" s="21">
        <v>0</v>
      </c>
      <c r="E36" s="21">
        <v>105900</v>
      </c>
      <c r="F36" s="21">
        <v>76268.47</v>
      </c>
      <c r="G36" s="18">
        <v>0</v>
      </c>
      <c r="H36" s="21">
        <v>38259.519999999997</v>
      </c>
      <c r="I36" s="21">
        <v>0</v>
      </c>
      <c r="J36" s="21">
        <v>38259.519999999997</v>
      </c>
      <c r="K36" s="7">
        <f>IF(F36=0," ",J36/F36)</f>
        <v>0.50164268406066093</v>
      </c>
      <c r="L36" s="21">
        <v>38008.949999999997</v>
      </c>
      <c r="M36" s="8">
        <f>F36-E36</f>
        <v>-29631.53</v>
      </c>
    </row>
    <row r="37" spans="1:13" x14ac:dyDescent="0.3">
      <c r="A37" s="19" t="s">
        <v>57</v>
      </c>
      <c r="B37" s="20" t="s">
        <v>58</v>
      </c>
      <c r="C37" s="21">
        <v>2000</v>
      </c>
      <c r="D37" s="21">
        <v>0</v>
      </c>
      <c r="E37" s="21">
        <v>2000</v>
      </c>
      <c r="F37" s="21">
        <v>0</v>
      </c>
      <c r="G37" s="18">
        <v>0</v>
      </c>
      <c r="H37" s="21">
        <v>0</v>
      </c>
      <c r="I37" s="21">
        <v>0</v>
      </c>
      <c r="J37" s="21">
        <v>0</v>
      </c>
      <c r="K37" s="7" t="str">
        <f t="shared" ref="K37:K41" si="5">IF(F37=0," ",J37/F37)</f>
        <v xml:space="preserve"> </v>
      </c>
      <c r="L37" s="21">
        <v>0</v>
      </c>
      <c r="M37" s="8">
        <f t="shared" ref="M37:M41" si="6">F37-E37</f>
        <v>-2000</v>
      </c>
    </row>
    <row r="38" spans="1:13" x14ac:dyDescent="0.3">
      <c r="A38" s="19" t="s">
        <v>59</v>
      </c>
      <c r="B38" s="20" t="s">
        <v>60</v>
      </c>
      <c r="C38" s="21">
        <v>20400</v>
      </c>
      <c r="D38" s="21">
        <v>0</v>
      </c>
      <c r="E38" s="21">
        <v>20400</v>
      </c>
      <c r="F38" s="21">
        <v>0</v>
      </c>
      <c r="G38" s="18">
        <v>0</v>
      </c>
      <c r="H38" s="21">
        <v>0</v>
      </c>
      <c r="I38" s="21">
        <v>0</v>
      </c>
      <c r="J38" s="21">
        <v>0</v>
      </c>
      <c r="K38" s="7" t="str">
        <f t="shared" si="5"/>
        <v xml:space="preserve"> </v>
      </c>
      <c r="L38" s="21">
        <v>0</v>
      </c>
      <c r="M38" s="8">
        <f t="shared" si="6"/>
        <v>-20400</v>
      </c>
    </row>
    <row r="39" spans="1:13" x14ac:dyDescent="0.3">
      <c r="A39" s="19" t="s">
        <v>61</v>
      </c>
      <c r="B39" s="20" t="s">
        <v>62</v>
      </c>
      <c r="C39" s="21">
        <v>12400</v>
      </c>
      <c r="D39" s="21">
        <v>0</v>
      </c>
      <c r="E39" s="21">
        <v>12400</v>
      </c>
      <c r="F39" s="21">
        <v>0</v>
      </c>
      <c r="G39" s="18">
        <v>0</v>
      </c>
      <c r="H39" s="21">
        <v>0</v>
      </c>
      <c r="I39" s="21">
        <v>0</v>
      </c>
      <c r="J39" s="21">
        <v>0</v>
      </c>
      <c r="K39" s="7" t="str">
        <f t="shared" si="5"/>
        <v xml:space="preserve"> </v>
      </c>
      <c r="L39" s="21">
        <v>0</v>
      </c>
      <c r="M39" s="8">
        <f t="shared" si="6"/>
        <v>-12400</v>
      </c>
    </row>
    <row r="40" spans="1:13" x14ac:dyDescent="0.3">
      <c r="A40" s="19" t="s">
        <v>63</v>
      </c>
      <c r="B40" s="20" t="s">
        <v>64</v>
      </c>
      <c r="C40" s="21">
        <v>0</v>
      </c>
      <c r="D40" s="21">
        <v>1877167.56</v>
      </c>
      <c r="E40" s="21">
        <v>1877167.56</v>
      </c>
      <c r="F40" s="21">
        <v>0</v>
      </c>
      <c r="G40" s="18">
        <v>0</v>
      </c>
      <c r="H40" s="21">
        <v>0</v>
      </c>
      <c r="I40" s="21">
        <v>0</v>
      </c>
      <c r="J40" s="21">
        <v>0</v>
      </c>
      <c r="K40" s="7" t="str">
        <f t="shared" si="5"/>
        <v xml:space="preserve"> </v>
      </c>
      <c r="L40" s="21">
        <v>0</v>
      </c>
      <c r="M40" s="8">
        <f t="shared" si="6"/>
        <v>-1877167.56</v>
      </c>
    </row>
    <row r="41" spans="1:13" x14ac:dyDescent="0.3">
      <c r="A41" s="19" t="s">
        <v>75</v>
      </c>
      <c r="B41" s="20" t="s">
        <v>76</v>
      </c>
      <c r="C41" s="21">
        <v>0</v>
      </c>
      <c r="D41" s="21">
        <v>0</v>
      </c>
      <c r="E41" s="21">
        <v>0</v>
      </c>
      <c r="F41" s="21">
        <v>0</v>
      </c>
      <c r="G41" s="18">
        <v>0</v>
      </c>
      <c r="H41" s="21">
        <v>0</v>
      </c>
      <c r="I41" s="21">
        <v>0</v>
      </c>
      <c r="J41" s="21">
        <v>0</v>
      </c>
      <c r="K41" s="7" t="str">
        <f t="shared" si="5"/>
        <v xml:space="preserve"> </v>
      </c>
      <c r="L41" s="21">
        <v>0</v>
      </c>
      <c r="M41" s="8">
        <f t="shared" si="6"/>
        <v>0</v>
      </c>
    </row>
    <row r="42" spans="1:13" s="6" customFormat="1" x14ac:dyDescent="0.3">
      <c r="B42" s="14" t="s">
        <v>18</v>
      </c>
      <c r="C42" s="15">
        <f>SUM(C36:C41)</f>
        <v>140700</v>
      </c>
      <c r="D42" s="15">
        <f>SUM(D36:D41)</f>
        <v>1877167.56</v>
      </c>
      <c r="E42" s="15">
        <f>SUM(E36:E41)</f>
        <v>2017867.56</v>
      </c>
      <c r="F42" s="15">
        <f>SUM(F36:F41)</f>
        <v>76268.47</v>
      </c>
      <c r="G42" s="13">
        <f t="shared" si="3"/>
        <v>0.54206446339729919</v>
      </c>
      <c r="H42" s="15">
        <f>SUM(H36:H41)</f>
        <v>38259.519999999997</v>
      </c>
      <c r="I42" s="15">
        <f>SUM(I36:I41)</f>
        <v>0</v>
      </c>
      <c r="J42" s="15">
        <f>SUM(J36:J41)</f>
        <v>38259.519999999997</v>
      </c>
      <c r="K42" s="13">
        <f t="shared" ref="K42" si="7">IF(F42=0," ",J42/F42)</f>
        <v>0.50164268406066093</v>
      </c>
      <c r="L42" s="15">
        <f>SUM(L36:L41)</f>
        <v>38008.949999999997</v>
      </c>
      <c r="M42" s="15">
        <f>SUM(M36:M41)</f>
        <v>-1941599.09</v>
      </c>
    </row>
    <row r="43" spans="1:13" x14ac:dyDescent="0.3">
      <c r="G43" s="7"/>
      <c r="K43" s="7"/>
    </row>
    <row r="44" spans="1:13" s="6" customFormat="1" x14ac:dyDescent="0.3">
      <c r="B44" s="5" t="s">
        <v>17</v>
      </c>
      <c r="C44" s="12">
        <f>C34+C42</f>
        <v>16202584</v>
      </c>
      <c r="D44" s="12">
        <f>D34+D42</f>
        <v>2627167.56</v>
      </c>
      <c r="E44" s="12">
        <f>E34+E42</f>
        <v>18829751.559999999</v>
      </c>
      <c r="F44" s="12">
        <f>F34+F42</f>
        <v>16059733.91</v>
      </c>
      <c r="G44" s="13">
        <f t="shared" si="3"/>
        <v>0.99118349949612972</v>
      </c>
      <c r="H44" s="12">
        <f>H34+H42</f>
        <v>15514789.84</v>
      </c>
      <c r="I44" s="12">
        <f>SUM(I34,I36,I42)</f>
        <v>27.36</v>
      </c>
      <c r="J44" s="12">
        <f>J34+J42</f>
        <v>15514762.48</v>
      </c>
      <c r="K44" s="13">
        <f t="shared" ref="K44" si="8">J44/F44</f>
        <v>0.96606597387889104</v>
      </c>
      <c r="L44" s="12">
        <f>L34+L42</f>
        <v>544971.42999999993</v>
      </c>
      <c r="M44" s="12">
        <f>M34+M42</f>
        <v>-2770017.6500000004</v>
      </c>
    </row>
  </sheetData>
  <printOptions horizontalCentered="1" gridLines="1"/>
  <pageMargins left="0.19685039370078741" right="0.43307086614173229" top="0.39370078740157483" bottom="0.98425196850393704" header="0" footer="0"/>
  <pageSetup paperSize="9" scale="80" orientation="landscape" verticalDpi="0" r:id="rId1"/>
  <headerFooter alignWithMargins="0">
    <oddHeader>&amp;CESTADO DE EJECUCIÓN DE INGRESOS DE LA FUNDACIÓN MUNICIPAL DE CULTURA LIQUIDACION DE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liquidación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2020-01-31T12:40:20Z</cp:lastPrinted>
  <dcterms:created xsi:type="dcterms:W3CDTF">2016-04-20T09:31:50Z</dcterms:created>
  <dcterms:modified xsi:type="dcterms:W3CDTF">2020-03-06T11:24:36Z</dcterms:modified>
</cp:coreProperties>
</file>