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TERCER TRIMESTRE\"/>
    </mc:Choice>
  </mc:AlternateContent>
  <bookViews>
    <workbookView xWindow="0" yWindow="30" windowWidth="7485" windowHeight="4140"/>
  </bookViews>
  <sheets>
    <sheet name="Ejecución ingresos 30 sept 22" sheetId="1" r:id="rId1"/>
  </sheets>
  <calcPr calcId="152511"/>
</workbook>
</file>

<file path=xl/calcChain.xml><?xml version="1.0" encoding="utf-8"?>
<calcChain xmlns="http://schemas.openxmlformats.org/spreadsheetml/2006/main">
  <c r="L32" i="1" l="1"/>
  <c r="I32" i="1"/>
  <c r="J32" i="1"/>
  <c r="H32" i="1"/>
  <c r="D32" i="1"/>
  <c r="E32" i="1"/>
  <c r="F32" i="1"/>
  <c r="C32" i="1"/>
  <c r="L25" i="1"/>
  <c r="I25" i="1"/>
  <c r="J25" i="1"/>
  <c r="H25" i="1"/>
  <c r="D25" i="1"/>
  <c r="E25" i="1"/>
  <c r="F25" i="1"/>
  <c r="K25" i="1" s="1"/>
  <c r="C25" i="1"/>
  <c r="G25" i="1" l="1"/>
  <c r="M14" i="1"/>
  <c r="M15" i="1"/>
  <c r="M16" i="1"/>
  <c r="M17" i="1"/>
  <c r="M18" i="1"/>
  <c r="M19" i="1"/>
  <c r="M20" i="1"/>
  <c r="M21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G21" i="1"/>
  <c r="C22" i="1"/>
  <c r="C34" i="1" s="1"/>
  <c r="D22" i="1"/>
  <c r="D34" i="1" s="1"/>
  <c r="E22" i="1"/>
  <c r="E34" i="1" s="1"/>
  <c r="F22" i="1"/>
  <c r="F34" i="1" s="1"/>
  <c r="M27" i="1" l="1"/>
  <c r="M28" i="1"/>
  <c r="M29" i="1"/>
  <c r="M30" i="1"/>
  <c r="M31" i="1"/>
  <c r="K27" i="1"/>
  <c r="K28" i="1"/>
  <c r="K29" i="1"/>
  <c r="K30" i="1"/>
  <c r="K31" i="1"/>
  <c r="M8" i="1"/>
  <c r="M9" i="1"/>
  <c r="M10" i="1"/>
  <c r="M11" i="1"/>
  <c r="M12" i="1"/>
  <c r="M13" i="1"/>
  <c r="M7" i="1"/>
  <c r="K12" i="1"/>
  <c r="K21" i="1"/>
  <c r="M32" i="1" l="1"/>
  <c r="K8" i="1"/>
  <c r="K9" i="1"/>
  <c r="K10" i="1"/>
  <c r="K11" i="1"/>
  <c r="G8" i="1"/>
  <c r="G9" i="1"/>
  <c r="G10" i="1"/>
  <c r="G11" i="1"/>
  <c r="G12" i="1"/>
  <c r="G13" i="1"/>
  <c r="G7" i="1"/>
  <c r="G22" i="1" l="1"/>
  <c r="K7" i="1"/>
  <c r="M24" i="1" l="1"/>
  <c r="M25" i="1" s="1"/>
  <c r="K24" i="1"/>
  <c r="K32" i="1" l="1"/>
  <c r="L22" i="1" l="1"/>
  <c r="L34" i="1" s="1"/>
  <c r="I22" i="1"/>
  <c r="I34" i="1" s="1"/>
  <c r="J22" i="1"/>
  <c r="J34" i="1" s="1"/>
  <c r="H22" i="1"/>
  <c r="H34" i="1" s="1"/>
  <c r="G34" i="1" l="1"/>
  <c r="K22" i="1"/>
  <c r="M22" i="1"/>
  <c r="M34" i="1" s="1"/>
  <c r="K34" i="1" l="1"/>
  <c r="G32" i="1"/>
</calcChain>
</file>

<file path=xl/sharedStrings.xml><?xml version="1.0" encoding="utf-8"?>
<sst xmlns="http://schemas.openxmlformats.org/spreadsheetml/2006/main" count="63" uniqueCount="63">
  <si>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</si>
  <si>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</si>
  <si>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</si>
  <si>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</si>
  <si>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</si>
  <si>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</si>
  <si>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</si>
  <si>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</si>
  <si>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</si>
  <si>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</si>
  <si>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</si>
  <si>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</si>
  <si>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</si>
  <si>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</si>
  <si>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</si>
  <si>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</si>
  <si>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</si>
  <si>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</si>
  <si>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</si>
  <si>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</si>
  <si>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ESTADO DE EJECUCIÓN DE INGRESOS DE LA FUNDACIÓN MUNICIPAL DE DEPORTES - TERCER TRIMESTRE 2022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</si>
  <si>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</si>
  <si>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</si>
  <si>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</si>
  <si>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</si>
  <si>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</si>
  <si>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</si>
  <si>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</si>
  <si>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</si>
  <si>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</si>
  <si>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</si>
  <si>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</si>
  <si>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</t>
  </si>
  <si>
    <t>40101</t>
  </si>
  <si>
    <t>Aportación ordinaria del Ayuntamiento</t>
  </si>
  <si>
    <t>40102</t>
  </si>
  <si>
    <t>Aportación COVID19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</si>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</sst>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4" fillId="0" borderId="0" xfId="0" applyNumberFormat="1" applyFont="1" applyFill="1" applyBorder="1" applyAlignment="1" applyProtection="1">
      <alignment horizontal="center" vertical="center"/>
    </xf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Ejecución ingresos 30 sept 22" xfId="4"/>
    <cellStyle name="Normal_Ejecución ingresos 31 marzo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14" t="s">
        <v>17</v>
      </c>
      <c r="B2" s="6"/>
      <c r="C2" s="6"/>
      <c r="J2" s="3"/>
      <c r="K2" s="4"/>
    </row>
    <row r="3" spans="1:13" x14ac:dyDescent="0.2">
      <c r="A3" s="14" t="s">
        <v>0</v>
      </c>
      <c r="B3" s="6"/>
      <c r="C3" s="16">
        <v>2022</v>
      </c>
      <c r="K3" s="3"/>
    </row>
    <row r="4" spans="1:13" x14ac:dyDescent="0.2">
      <c r="A4" s="5" t="s">
        <v>13</v>
      </c>
      <c r="B4" s="6"/>
      <c r="C4" s="17">
        <v>44834</v>
      </c>
    </row>
    <row r="6" spans="1:13" s="6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2" t="s">
        <v>21</v>
      </c>
      <c r="B7" s="23" t="s">
        <v>22</v>
      </c>
      <c r="C7" s="24">
        <v>1608000</v>
      </c>
      <c r="D7" s="24">
        <v>0</v>
      </c>
      <c r="E7" s="24">
        <v>1608000</v>
      </c>
      <c r="F7" s="24">
        <v>632580.48</v>
      </c>
      <c r="G7" s="7">
        <f>IF(C7=0," ",F7/C7)</f>
        <v>0.39339582089552239</v>
      </c>
      <c r="H7" s="24">
        <v>637806.59</v>
      </c>
      <c r="I7" s="24">
        <v>5226.1099999999997</v>
      </c>
      <c r="J7" s="24">
        <v>632580.48</v>
      </c>
      <c r="K7" s="7">
        <f>IF(F7=0," ",J7/F7)</f>
        <v>1</v>
      </c>
      <c r="L7" s="24">
        <v>0</v>
      </c>
      <c r="M7" s="8">
        <f>F7-E7</f>
        <v>-975419.52</v>
      </c>
    </row>
    <row r="8" spans="1:13" x14ac:dyDescent="0.2">
      <c r="A8" s="22" t="s">
        <v>23</v>
      </c>
      <c r="B8" s="23" t="s">
        <v>24</v>
      </c>
      <c r="C8" s="24">
        <v>645000</v>
      </c>
      <c r="D8" s="24">
        <v>0</v>
      </c>
      <c r="E8" s="24">
        <v>645000</v>
      </c>
      <c r="F8" s="24">
        <v>437681.34</v>
      </c>
      <c r="G8" s="7">
        <f t="shared" ref="G8:G21" si="0">IF(C8=0," ",F8/C8)</f>
        <v>0.67857572093023255</v>
      </c>
      <c r="H8" s="24">
        <v>256351.91</v>
      </c>
      <c r="I8" s="24">
        <v>124.1</v>
      </c>
      <c r="J8" s="24">
        <v>256227.81</v>
      </c>
      <c r="K8" s="7">
        <f t="shared" ref="K8:K21" si="1">IF(F8=0," ",J8/F8)</f>
        <v>0.58542091376342431</v>
      </c>
      <c r="L8" s="24">
        <v>181453.53</v>
      </c>
      <c r="M8" s="8">
        <f t="shared" ref="M8:M21" si="2">F8-E8</f>
        <v>-207318.65999999997</v>
      </c>
    </row>
    <row r="9" spans="1:13" x14ac:dyDescent="0.2">
      <c r="A9" s="22" t="s">
        <v>25</v>
      </c>
      <c r="B9" s="23" t="s">
        <v>26</v>
      </c>
      <c r="C9" s="24">
        <v>1805000</v>
      </c>
      <c r="D9" s="24">
        <v>0</v>
      </c>
      <c r="E9" s="24">
        <v>1805000</v>
      </c>
      <c r="F9" s="24">
        <v>728318.95</v>
      </c>
      <c r="G9" s="7">
        <f t="shared" si="0"/>
        <v>0.40350080332409971</v>
      </c>
      <c r="H9" s="24">
        <v>713135.43</v>
      </c>
      <c r="I9" s="24">
        <v>513.29999999999995</v>
      </c>
      <c r="J9" s="24">
        <v>712622.13</v>
      </c>
      <c r="K9" s="7">
        <f t="shared" si="1"/>
        <v>0.97844787644204512</v>
      </c>
      <c r="L9" s="24">
        <v>15696.82</v>
      </c>
      <c r="M9" s="8">
        <f t="shared" si="2"/>
        <v>-1076681.05</v>
      </c>
    </row>
    <row r="10" spans="1:13" x14ac:dyDescent="0.2">
      <c r="A10" s="22" t="s">
        <v>27</v>
      </c>
      <c r="B10" s="23" t="s">
        <v>28</v>
      </c>
      <c r="C10" s="24">
        <v>85500</v>
      </c>
      <c r="D10" s="24">
        <v>0</v>
      </c>
      <c r="E10" s="24">
        <v>85500</v>
      </c>
      <c r="F10" s="24">
        <v>42828.75</v>
      </c>
      <c r="G10" s="7">
        <f t="shared" si="0"/>
        <v>0.50092105263157893</v>
      </c>
      <c r="H10" s="24">
        <v>42828.75</v>
      </c>
      <c r="I10" s="24">
        <v>0</v>
      </c>
      <c r="J10" s="24">
        <v>42828.75</v>
      </c>
      <c r="K10" s="7">
        <f t="shared" si="1"/>
        <v>1</v>
      </c>
      <c r="L10" s="24">
        <v>0</v>
      </c>
      <c r="M10" s="8">
        <f t="shared" si="2"/>
        <v>-42671.25</v>
      </c>
    </row>
    <row r="11" spans="1:13" x14ac:dyDescent="0.2">
      <c r="A11" s="22" t="s">
        <v>29</v>
      </c>
      <c r="B11" s="23" t="s">
        <v>30</v>
      </c>
      <c r="C11" s="24">
        <v>143200</v>
      </c>
      <c r="D11" s="24">
        <v>0</v>
      </c>
      <c r="E11" s="24">
        <v>143200</v>
      </c>
      <c r="F11" s="24">
        <v>59326.19</v>
      </c>
      <c r="G11" s="7">
        <f t="shared" si="0"/>
        <v>0.41428903631284919</v>
      </c>
      <c r="H11" s="24">
        <v>36167</v>
      </c>
      <c r="I11" s="24">
        <v>0</v>
      </c>
      <c r="J11" s="24">
        <v>36167</v>
      </c>
      <c r="K11" s="7">
        <f t="shared" si="1"/>
        <v>0.60962957506625659</v>
      </c>
      <c r="L11" s="24">
        <v>23159.19</v>
      </c>
      <c r="M11" s="8">
        <f t="shared" si="2"/>
        <v>-83873.81</v>
      </c>
    </row>
    <row r="12" spans="1:13" x14ac:dyDescent="0.2">
      <c r="A12" s="22" t="s">
        <v>31</v>
      </c>
      <c r="B12" s="23" t="s">
        <v>32</v>
      </c>
      <c r="C12" s="24">
        <v>5800</v>
      </c>
      <c r="D12" s="24">
        <v>0</v>
      </c>
      <c r="E12" s="24">
        <v>5800</v>
      </c>
      <c r="F12" s="24">
        <v>20085</v>
      </c>
      <c r="G12" s="7">
        <f t="shared" si="0"/>
        <v>3.4629310344827586</v>
      </c>
      <c r="H12" s="24">
        <v>17044.52</v>
      </c>
      <c r="I12" s="24">
        <v>0</v>
      </c>
      <c r="J12" s="24">
        <v>17044.52</v>
      </c>
      <c r="K12" s="7">
        <f t="shared" si="1"/>
        <v>0.84861936768732893</v>
      </c>
      <c r="L12" s="24">
        <v>3040.48</v>
      </c>
      <c r="M12" s="8">
        <f t="shared" si="2"/>
        <v>14285</v>
      </c>
    </row>
    <row r="13" spans="1:13" x14ac:dyDescent="0.2">
      <c r="A13" s="22" t="s">
        <v>33</v>
      </c>
      <c r="B13" s="23" t="s">
        <v>34</v>
      </c>
      <c r="C13" s="24">
        <v>9000000</v>
      </c>
      <c r="D13" s="24">
        <v>0</v>
      </c>
      <c r="E13" s="24">
        <v>9000000</v>
      </c>
      <c r="F13" s="24">
        <v>4998605.09</v>
      </c>
      <c r="G13" s="7">
        <f t="shared" si="0"/>
        <v>0.5554005655555555</v>
      </c>
      <c r="H13" s="24">
        <v>4998605.09</v>
      </c>
      <c r="I13" s="24">
        <v>0</v>
      </c>
      <c r="J13" s="24">
        <v>4998605.09</v>
      </c>
      <c r="K13" s="7">
        <f t="shared" si="1"/>
        <v>1</v>
      </c>
      <c r="L13" s="24">
        <v>0</v>
      </c>
      <c r="M13" s="8">
        <f t="shared" si="2"/>
        <v>-4001394.91</v>
      </c>
    </row>
    <row r="14" spans="1:13" x14ac:dyDescent="0.2">
      <c r="A14" s="22" t="s">
        <v>35</v>
      </c>
      <c r="B14" s="23" t="s">
        <v>36</v>
      </c>
      <c r="C14" s="24">
        <v>0</v>
      </c>
      <c r="D14" s="24">
        <v>0</v>
      </c>
      <c r="E14" s="24">
        <v>0</v>
      </c>
      <c r="F14" s="24">
        <v>0</v>
      </c>
      <c r="G14" s="7" t="str">
        <f t="shared" si="0"/>
        <v xml:space="preserve"> </v>
      </c>
      <c r="H14" s="24">
        <v>0</v>
      </c>
      <c r="I14" s="24">
        <v>0</v>
      </c>
      <c r="J14" s="24">
        <v>0</v>
      </c>
      <c r="K14" s="7" t="str">
        <f t="shared" si="1"/>
        <v xml:space="preserve"> </v>
      </c>
      <c r="L14" s="24">
        <v>0</v>
      </c>
      <c r="M14" s="8">
        <f t="shared" si="2"/>
        <v>0</v>
      </c>
    </row>
    <row r="15" spans="1:13" x14ac:dyDescent="0.2">
      <c r="A15" s="22" t="s">
        <v>37</v>
      </c>
      <c r="B15" s="23" t="s">
        <v>38</v>
      </c>
      <c r="C15" s="24">
        <v>142800</v>
      </c>
      <c r="D15" s="24">
        <v>0</v>
      </c>
      <c r="E15" s="24">
        <v>142800</v>
      </c>
      <c r="F15" s="24">
        <v>69157.5</v>
      </c>
      <c r="G15" s="7">
        <f t="shared" si="0"/>
        <v>0.48429621848739496</v>
      </c>
      <c r="H15" s="24">
        <v>69157.5</v>
      </c>
      <c r="I15" s="24">
        <v>0</v>
      </c>
      <c r="J15" s="24">
        <v>69157.5</v>
      </c>
      <c r="K15" s="7">
        <f t="shared" si="1"/>
        <v>1</v>
      </c>
      <c r="L15" s="24">
        <v>0</v>
      </c>
      <c r="M15" s="8">
        <f t="shared" si="2"/>
        <v>-73642.5</v>
      </c>
    </row>
    <row r="16" spans="1:13" x14ac:dyDescent="0.2">
      <c r="A16" s="22" t="s">
        <v>39</v>
      </c>
      <c r="B16" s="23" t="s">
        <v>40</v>
      </c>
      <c r="C16" s="24">
        <v>600</v>
      </c>
      <c r="D16" s="24">
        <v>0</v>
      </c>
      <c r="E16" s="24">
        <v>600</v>
      </c>
      <c r="F16" s="24">
        <v>0</v>
      </c>
      <c r="G16" s="7">
        <f t="shared" si="0"/>
        <v>0</v>
      </c>
      <c r="H16" s="24">
        <v>0</v>
      </c>
      <c r="I16" s="24">
        <v>0</v>
      </c>
      <c r="J16" s="24">
        <v>0</v>
      </c>
      <c r="K16" s="7" t="str">
        <f t="shared" si="1"/>
        <v xml:space="preserve"> </v>
      </c>
      <c r="L16" s="24">
        <v>0</v>
      </c>
      <c r="M16" s="8">
        <f t="shared" si="2"/>
        <v>-600</v>
      </c>
    </row>
    <row r="17" spans="1:13" x14ac:dyDescent="0.2">
      <c r="A17" s="22" t="s">
        <v>41</v>
      </c>
      <c r="B17" s="23" t="s">
        <v>42</v>
      </c>
      <c r="C17" s="24">
        <v>17200</v>
      </c>
      <c r="D17" s="24">
        <v>0</v>
      </c>
      <c r="E17" s="24">
        <v>17200</v>
      </c>
      <c r="F17" s="24">
        <v>0</v>
      </c>
      <c r="G17" s="7">
        <f t="shared" si="0"/>
        <v>0</v>
      </c>
      <c r="H17" s="24">
        <v>0</v>
      </c>
      <c r="I17" s="24">
        <v>0</v>
      </c>
      <c r="J17" s="24">
        <v>0</v>
      </c>
      <c r="K17" s="7" t="str">
        <f t="shared" si="1"/>
        <v xml:space="preserve"> </v>
      </c>
      <c r="L17" s="24">
        <v>0</v>
      </c>
      <c r="M17" s="8">
        <f t="shared" si="2"/>
        <v>-17200</v>
      </c>
    </row>
    <row r="18" spans="1:13" x14ac:dyDescent="0.2">
      <c r="A18" s="22" t="s">
        <v>43</v>
      </c>
      <c r="B18" s="23" t="s">
        <v>44</v>
      </c>
      <c r="C18" s="24">
        <v>35200</v>
      </c>
      <c r="D18" s="24">
        <v>0</v>
      </c>
      <c r="E18" s="24">
        <v>35200</v>
      </c>
      <c r="F18" s="24">
        <v>16125</v>
      </c>
      <c r="G18" s="7">
        <f t="shared" si="0"/>
        <v>0.45809659090909088</v>
      </c>
      <c r="H18" s="24">
        <v>10750</v>
      </c>
      <c r="I18" s="24">
        <v>0</v>
      </c>
      <c r="J18" s="24">
        <v>10750</v>
      </c>
      <c r="K18" s="7">
        <f t="shared" si="1"/>
        <v>0.66666666666666663</v>
      </c>
      <c r="L18" s="24">
        <v>5375</v>
      </c>
      <c r="M18" s="8">
        <f t="shared" si="2"/>
        <v>-19075</v>
      </c>
    </row>
    <row r="19" spans="1:13" x14ac:dyDescent="0.2">
      <c r="A19" s="22" t="s">
        <v>45</v>
      </c>
      <c r="B19" s="23" t="s">
        <v>46</v>
      </c>
      <c r="C19" s="24">
        <v>36050</v>
      </c>
      <c r="D19" s="24">
        <v>0</v>
      </c>
      <c r="E19" s="24">
        <v>36050</v>
      </c>
      <c r="F19" s="24">
        <v>7700</v>
      </c>
      <c r="G19" s="7">
        <f t="shared" si="0"/>
        <v>0.21359223300970873</v>
      </c>
      <c r="H19" s="24">
        <v>7450</v>
      </c>
      <c r="I19" s="24">
        <v>0</v>
      </c>
      <c r="J19" s="24">
        <v>7450</v>
      </c>
      <c r="K19" s="7">
        <f t="shared" si="1"/>
        <v>0.96753246753246758</v>
      </c>
      <c r="L19" s="24">
        <v>250</v>
      </c>
      <c r="M19" s="8">
        <f t="shared" si="2"/>
        <v>-28350</v>
      </c>
    </row>
    <row r="20" spans="1:13" x14ac:dyDescent="0.2">
      <c r="A20" s="22" t="s">
        <v>47</v>
      </c>
      <c r="B20" s="23" t="s">
        <v>48</v>
      </c>
      <c r="C20" s="24">
        <v>104300</v>
      </c>
      <c r="D20" s="24">
        <v>0</v>
      </c>
      <c r="E20" s="24">
        <v>104300</v>
      </c>
      <c r="F20" s="24">
        <v>53551.4</v>
      </c>
      <c r="G20" s="7">
        <f t="shared" si="0"/>
        <v>0.51343624161073831</v>
      </c>
      <c r="H20" s="24">
        <v>33955.11</v>
      </c>
      <c r="I20" s="24">
        <v>0</v>
      </c>
      <c r="J20" s="24">
        <v>33955.11</v>
      </c>
      <c r="K20" s="7">
        <f t="shared" si="1"/>
        <v>0.63406577605814229</v>
      </c>
      <c r="L20" s="24">
        <v>19596.29</v>
      </c>
      <c r="M20" s="8">
        <f t="shared" si="2"/>
        <v>-50748.6</v>
      </c>
    </row>
    <row r="21" spans="1:13" x14ac:dyDescent="0.2">
      <c r="A21" s="22" t="s">
        <v>49</v>
      </c>
      <c r="B21" s="23" t="s">
        <v>50</v>
      </c>
      <c r="C21" s="24">
        <v>227000</v>
      </c>
      <c r="D21" s="24">
        <v>0</v>
      </c>
      <c r="E21" s="24">
        <v>227000</v>
      </c>
      <c r="F21" s="24">
        <v>59483.49</v>
      </c>
      <c r="G21" s="7">
        <f t="shared" si="0"/>
        <v>0.26204180616740086</v>
      </c>
      <c r="H21" s="24">
        <v>46191.23</v>
      </c>
      <c r="I21" s="24">
        <v>0</v>
      </c>
      <c r="J21" s="24">
        <v>46191.23</v>
      </c>
      <c r="K21" s="7">
        <f t="shared" si="1"/>
        <v>0.77653866644341152</v>
      </c>
      <c r="L21" s="24">
        <v>13292.26</v>
      </c>
      <c r="M21" s="8">
        <f t="shared" si="2"/>
        <v>-167516.51</v>
      </c>
    </row>
    <row r="22" spans="1:13" s="6" customFormat="1" x14ac:dyDescent="0.2">
      <c r="A22" s="14"/>
      <c r="B22" s="14" t="s">
        <v>15</v>
      </c>
      <c r="C22" s="12">
        <f>SUM(C7:C21)</f>
        <v>13855650</v>
      </c>
      <c r="D22" s="12">
        <f>SUM(D7:D21)</f>
        <v>0</v>
      </c>
      <c r="E22" s="12">
        <f>SUM(E7:E21)</f>
        <v>13855650</v>
      </c>
      <c r="F22" s="12">
        <f>SUM(F7:F21)</f>
        <v>7125443.1900000004</v>
      </c>
      <c r="G22" s="13">
        <f t="shared" ref="G22:G34" si="3">F22/C22</f>
        <v>0.51426264303731695</v>
      </c>
      <c r="H22" s="12">
        <f>SUM(H7:H21)</f>
        <v>6869443.1300000008</v>
      </c>
      <c r="I22" s="12">
        <f>SUM(I7:I21)</f>
        <v>5863.51</v>
      </c>
      <c r="J22" s="12">
        <f>SUM(J7:J21)</f>
        <v>6863579.6200000001</v>
      </c>
      <c r="K22" s="13">
        <f t="shared" ref="K22" si="4">IF(F22=0," ",J22/F22)</f>
        <v>0.96324950420382194</v>
      </c>
      <c r="L22" s="12">
        <f>SUM(L7:L21)</f>
        <v>261863.57000000004</v>
      </c>
      <c r="M22" s="12">
        <f>SUM(M7:M21)</f>
        <v>-6730206.8099999996</v>
      </c>
    </row>
    <row r="23" spans="1:13" x14ac:dyDescent="0.2">
      <c r="A23" s="2"/>
      <c r="B23" s="2"/>
      <c r="C23" s="8"/>
      <c r="E23" s="8"/>
      <c r="G23" s="7"/>
      <c r="K23" s="7"/>
      <c r="M23" s="8"/>
    </row>
    <row r="24" spans="1:13" x14ac:dyDescent="0.2">
      <c r="A24" s="22" t="s">
        <v>51</v>
      </c>
      <c r="B24" s="23" t="s">
        <v>52</v>
      </c>
      <c r="C24" s="24">
        <v>2158000</v>
      </c>
      <c r="D24" s="24">
        <v>0</v>
      </c>
      <c r="E24" s="24">
        <v>2158000</v>
      </c>
      <c r="F24" s="24">
        <v>0</v>
      </c>
      <c r="G24" s="7">
        <v>0</v>
      </c>
      <c r="H24" s="24">
        <v>0</v>
      </c>
      <c r="I24" s="24">
        <v>0</v>
      </c>
      <c r="J24" s="24">
        <v>0</v>
      </c>
      <c r="K24" s="7" t="str">
        <f>IF(F24=0," ",J24/F24)</f>
        <v xml:space="preserve"> </v>
      </c>
      <c r="L24" s="24">
        <v>0</v>
      </c>
      <c r="M24" s="8">
        <f>F24-E24</f>
        <v>-2158000</v>
      </c>
    </row>
    <row r="25" spans="1:13" s="6" customFormat="1" x14ac:dyDescent="0.2">
      <c r="B25" s="14" t="s">
        <v>18</v>
      </c>
      <c r="C25" s="15">
        <f>SUM(C24)</f>
        <v>2158000</v>
      </c>
      <c r="D25" s="15">
        <f t="shared" ref="D25:F25" si="5">SUM(D24)</f>
        <v>0</v>
      </c>
      <c r="E25" s="15">
        <f t="shared" si="5"/>
        <v>2158000</v>
      </c>
      <c r="F25" s="15">
        <f t="shared" si="5"/>
        <v>0</v>
      </c>
      <c r="G25" s="13">
        <f t="shared" ref="G25" si="6">F25/C25</f>
        <v>0</v>
      </c>
      <c r="H25" s="15">
        <f>SUM(H24)</f>
        <v>0</v>
      </c>
      <c r="I25" s="15">
        <f t="shared" ref="I25:J25" si="7">SUM(I24)</f>
        <v>0</v>
      </c>
      <c r="J25" s="15">
        <f t="shared" si="7"/>
        <v>0</v>
      </c>
      <c r="K25" s="13" t="str">
        <f t="shared" ref="K25" si="8">IF(F25=0," ",J25/F25)</f>
        <v xml:space="preserve"> </v>
      </c>
      <c r="L25" s="15">
        <f>SUM(L24)</f>
        <v>0</v>
      </c>
      <c r="M25" s="15">
        <f>SUM(M24)</f>
        <v>-2158000</v>
      </c>
    </row>
    <row r="26" spans="1:13" x14ac:dyDescent="0.2">
      <c r="A26" s="18"/>
      <c r="B26" s="19"/>
      <c r="C26" s="20"/>
      <c r="D26" s="20"/>
      <c r="E26" s="20"/>
      <c r="F26" s="20"/>
      <c r="G26" s="7"/>
      <c r="H26" s="20"/>
      <c r="I26" s="20"/>
      <c r="J26" s="20"/>
      <c r="K26" s="7"/>
      <c r="L26" s="20"/>
      <c r="M26" s="8"/>
    </row>
    <row r="27" spans="1:13" x14ac:dyDescent="0.2">
      <c r="A27" s="22" t="s">
        <v>53</v>
      </c>
      <c r="B27" s="23" t="s">
        <v>54</v>
      </c>
      <c r="C27" s="24">
        <v>650</v>
      </c>
      <c r="D27" s="24">
        <v>0</v>
      </c>
      <c r="E27" s="24">
        <v>650</v>
      </c>
      <c r="F27" s="24">
        <v>0</v>
      </c>
      <c r="G27" s="7">
        <v>0</v>
      </c>
      <c r="H27" s="24">
        <v>0</v>
      </c>
      <c r="I27" s="24">
        <v>0</v>
      </c>
      <c r="J27" s="24">
        <v>0</v>
      </c>
      <c r="K27" s="7" t="str">
        <f t="shared" ref="K27:K31" si="9">IF(F27=0," ",J27/F27)</f>
        <v xml:space="preserve"> </v>
      </c>
      <c r="L27" s="24">
        <v>0</v>
      </c>
      <c r="M27" s="8">
        <f t="shared" ref="M27:M31" si="10">F27-E27</f>
        <v>-650</v>
      </c>
    </row>
    <row r="28" spans="1:13" x14ac:dyDescent="0.2">
      <c r="A28" s="22" t="s">
        <v>55</v>
      </c>
      <c r="B28" s="23" t="s">
        <v>56</v>
      </c>
      <c r="C28" s="24">
        <v>14000</v>
      </c>
      <c r="D28" s="24">
        <v>0</v>
      </c>
      <c r="E28" s="24">
        <v>14000</v>
      </c>
      <c r="F28" s="24">
        <v>542.01</v>
      </c>
      <c r="G28" s="7">
        <v>0</v>
      </c>
      <c r="H28" s="24">
        <v>542.01</v>
      </c>
      <c r="I28" s="24">
        <v>0</v>
      </c>
      <c r="J28" s="24">
        <v>542.01</v>
      </c>
      <c r="K28" s="7">
        <f t="shared" si="9"/>
        <v>1</v>
      </c>
      <c r="L28" s="24">
        <v>0</v>
      </c>
      <c r="M28" s="8">
        <f t="shared" si="10"/>
        <v>-13457.99</v>
      </c>
    </row>
    <row r="29" spans="1:13" x14ac:dyDescent="0.2">
      <c r="A29" s="22" t="s">
        <v>57</v>
      </c>
      <c r="B29" s="23" t="s">
        <v>58</v>
      </c>
      <c r="C29" s="24">
        <v>8000</v>
      </c>
      <c r="D29" s="24">
        <v>0</v>
      </c>
      <c r="E29" s="24">
        <v>8000</v>
      </c>
      <c r="F29" s="24">
        <v>252</v>
      </c>
      <c r="G29" s="7">
        <v>0</v>
      </c>
      <c r="H29" s="24">
        <v>252</v>
      </c>
      <c r="I29" s="24">
        <v>0</v>
      </c>
      <c r="J29" s="24">
        <v>252</v>
      </c>
      <c r="K29" s="7">
        <f t="shared" si="9"/>
        <v>1</v>
      </c>
      <c r="L29" s="24">
        <v>0</v>
      </c>
      <c r="M29" s="8">
        <f t="shared" si="10"/>
        <v>-7748</v>
      </c>
    </row>
    <row r="30" spans="1:13" x14ac:dyDescent="0.2">
      <c r="A30" s="22" t="s">
        <v>59</v>
      </c>
      <c r="B30" s="23" t="s">
        <v>60</v>
      </c>
      <c r="C30" s="24">
        <v>0</v>
      </c>
      <c r="D30" s="24">
        <v>3431825.39</v>
      </c>
      <c r="E30" s="24">
        <v>3431825.39</v>
      </c>
      <c r="F30" s="24">
        <v>0</v>
      </c>
      <c r="G30" s="7">
        <v>0</v>
      </c>
      <c r="H30" s="24">
        <v>0</v>
      </c>
      <c r="I30" s="24">
        <v>0</v>
      </c>
      <c r="J30" s="24">
        <v>0</v>
      </c>
      <c r="K30" s="7" t="str">
        <f t="shared" si="9"/>
        <v xml:space="preserve"> </v>
      </c>
      <c r="L30" s="24">
        <v>0</v>
      </c>
      <c r="M30" s="8">
        <f t="shared" si="10"/>
        <v>-3431825.39</v>
      </c>
    </row>
    <row r="31" spans="1:13" x14ac:dyDescent="0.2">
      <c r="A31" s="22" t="s">
        <v>61</v>
      </c>
      <c r="B31" s="23" t="s">
        <v>62</v>
      </c>
      <c r="C31" s="24">
        <v>0</v>
      </c>
      <c r="D31" s="24">
        <v>0</v>
      </c>
      <c r="E31" s="24">
        <v>0</v>
      </c>
      <c r="F31" s="24">
        <v>0</v>
      </c>
      <c r="G31" s="7">
        <v>0</v>
      </c>
      <c r="H31" s="24">
        <v>0</v>
      </c>
      <c r="I31" s="24">
        <v>0</v>
      </c>
      <c r="J31" s="24">
        <v>0</v>
      </c>
      <c r="K31" s="7" t="str">
        <f t="shared" si="9"/>
        <v xml:space="preserve"> </v>
      </c>
      <c r="L31" s="24">
        <v>0</v>
      </c>
      <c r="M31" s="8">
        <f t="shared" si="10"/>
        <v>0</v>
      </c>
    </row>
    <row r="32" spans="1:13" s="6" customFormat="1" x14ac:dyDescent="0.2">
      <c r="B32" s="14" t="s">
        <v>19</v>
      </c>
      <c r="C32" s="15">
        <f>SUM(C27:C31)</f>
        <v>22650</v>
      </c>
      <c r="D32" s="15">
        <f t="shared" ref="D32:F32" si="11">SUM(D27:D31)</f>
        <v>3431825.39</v>
      </c>
      <c r="E32" s="15">
        <f t="shared" si="11"/>
        <v>3454475.39</v>
      </c>
      <c r="F32" s="15">
        <f t="shared" si="11"/>
        <v>794.01</v>
      </c>
      <c r="G32" s="13">
        <f t="shared" si="3"/>
        <v>3.5055629139072848E-2</v>
      </c>
      <c r="H32" s="15">
        <f>SUM(H27:H31)</f>
        <v>794.01</v>
      </c>
      <c r="I32" s="15">
        <f t="shared" ref="I32:J32" si="12">SUM(I27:I31)</f>
        <v>0</v>
      </c>
      <c r="J32" s="15">
        <f t="shared" si="12"/>
        <v>794.01</v>
      </c>
      <c r="K32" s="13">
        <f t="shared" ref="K32" si="13">IF(F32=0," ",J32/F32)</f>
        <v>1</v>
      </c>
      <c r="L32" s="15">
        <f>SUM(L27:L31)</f>
        <v>0</v>
      </c>
      <c r="M32" s="15">
        <f>SUM(M27:M31)</f>
        <v>-3453681.3800000004</v>
      </c>
    </row>
    <row r="33" spans="2:13" x14ac:dyDescent="0.2">
      <c r="G33" s="7"/>
      <c r="K33" s="7"/>
    </row>
    <row r="34" spans="2:13" s="6" customFormat="1" x14ac:dyDescent="0.2">
      <c r="B34" s="5" t="s">
        <v>16</v>
      </c>
      <c r="C34" s="12">
        <f>C22+C25+C32</f>
        <v>16036300</v>
      </c>
      <c r="D34" s="12">
        <f>D22+D25+D32</f>
        <v>3431825.39</v>
      </c>
      <c r="E34" s="12">
        <f>E22+E25+E32</f>
        <v>19468125.390000001</v>
      </c>
      <c r="F34" s="12">
        <f>F22+F25+F32</f>
        <v>7126237.2000000002</v>
      </c>
      <c r="G34" s="13">
        <f t="shared" si="3"/>
        <v>0.44438163416748255</v>
      </c>
      <c r="H34" s="12">
        <f>H22+H25+H32</f>
        <v>6870237.1400000006</v>
      </c>
      <c r="I34" s="12">
        <f>I22+I25+I32</f>
        <v>5863.51</v>
      </c>
      <c r="J34" s="12">
        <f>J22+J25+J32</f>
        <v>6864373.6299999999</v>
      </c>
      <c r="K34" s="13">
        <f t="shared" ref="K34" si="14">J34/F34</f>
        <v>0.96325359896805007</v>
      </c>
      <c r="L34" s="12">
        <f>L22+L25+L32</f>
        <v>261863.57000000004</v>
      </c>
      <c r="M34" s="12">
        <f>M22+M25+M32</f>
        <v>-12341888.189999999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sept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2022-10-03T10:28:46Z</dcterms:modified>
</cp:coreProperties>
</file>