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FMD\CUARTO TRIMESTRE\"/>
    </mc:Choice>
  </mc:AlternateContent>
  <bookViews>
    <workbookView xWindow="0" yWindow="30" windowWidth="7485" windowHeight="4140"/>
  </bookViews>
  <sheets>
    <sheet name="Ejecución ingresos 31 diciem 22" sheetId="1" r:id="rId1"/>
  </sheets>
  <calcPr calcId="152511"/>
</workbook>
</file>

<file path=xl/calcChain.xml><?xml version="1.0" encoding="utf-8"?>
<calcChain xmlns="http://schemas.openxmlformats.org/spreadsheetml/2006/main">
  <c r="L32" i="1" l="1"/>
  <c r="I32" i="1"/>
  <c r="J32" i="1"/>
  <c r="H32" i="1"/>
  <c r="D32" i="1"/>
  <c r="E32" i="1"/>
  <c r="F32" i="1"/>
  <c r="C32" i="1"/>
  <c r="L25" i="1"/>
  <c r="I25" i="1"/>
  <c r="J25" i="1"/>
  <c r="H25" i="1"/>
  <c r="D25" i="1"/>
  <c r="E25" i="1"/>
  <c r="F25" i="1"/>
  <c r="K25" i="1" s="1"/>
  <c r="C25" i="1"/>
  <c r="G25" i="1" l="1"/>
  <c r="M14" i="1"/>
  <c r="M15" i="1"/>
  <c r="M16" i="1"/>
  <c r="M17" i="1"/>
  <c r="M18" i="1"/>
  <c r="M19" i="1"/>
  <c r="M20" i="1"/>
  <c r="M21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G21" i="1"/>
  <c r="C22" i="1"/>
  <c r="C34" i="1" s="1"/>
  <c r="D22" i="1"/>
  <c r="D34" i="1" s="1"/>
  <c r="E22" i="1"/>
  <c r="E34" i="1" s="1"/>
  <c r="F22" i="1"/>
  <c r="F34" i="1" s="1"/>
  <c r="M27" i="1" l="1"/>
  <c r="M28" i="1"/>
  <c r="M29" i="1"/>
  <c r="M30" i="1"/>
  <c r="M31" i="1"/>
  <c r="K27" i="1"/>
  <c r="K28" i="1"/>
  <c r="K29" i="1"/>
  <c r="K30" i="1"/>
  <c r="K31" i="1"/>
  <c r="M8" i="1"/>
  <c r="M9" i="1"/>
  <c r="M10" i="1"/>
  <c r="M11" i="1"/>
  <c r="M12" i="1"/>
  <c r="M13" i="1"/>
  <c r="M7" i="1"/>
  <c r="K12" i="1"/>
  <c r="K21" i="1"/>
  <c r="M32" i="1" l="1"/>
  <c r="K8" i="1"/>
  <c r="K9" i="1"/>
  <c r="K10" i="1"/>
  <c r="K11" i="1"/>
  <c r="G8" i="1"/>
  <c r="G9" i="1"/>
  <c r="G10" i="1"/>
  <c r="G11" i="1"/>
  <c r="G12" i="1"/>
  <c r="G13" i="1"/>
  <c r="G7" i="1"/>
  <c r="G22" i="1" l="1"/>
  <c r="K7" i="1"/>
  <c r="M24" i="1" l="1"/>
  <c r="M25" i="1" s="1"/>
  <c r="K24" i="1"/>
  <c r="K32" i="1" l="1"/>
  <c r="L22" i="1" l="1"/>
  <c r="L34" i="1" s="1"/>
  <c r="I22" i="1"/>
  <c r="I34" i="1" s="1"/>
  <c r="J22" i="1"/>
  <c r="J34" i="1" s="1"/>
  <c r="H22" i="1"/>
  <c r="H34" i="1" s="1"/>
  <c r="G34" i="1" l="1"/>
  <c r="K22" i="1"/>
  <c r="M22" i="1"/>
  <c r="M34" i="1" s="1"/>
  <c r="K34" i="1" l="1"/>
  <c r="G32" i="1"/>
</calcChain>
</file>

<file path=xl/sharedStrings.xml><?xml version="1.0" encoding="utf-8"?>
<sst xmlns="http://schemas.openxmlformats.org/spreadsheetml/2006/main" count="63" uniqueCount="63">
  <si>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</si>
  <si>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</si>
  <si>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</si>
  <si>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</si>
  <si>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</si>
  <si>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</si>
  <si>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</si>
  <si>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</si>
  <si>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</si>
  <si>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</si>
  <si>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</si>
  <si>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</si>
  <si>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</si>
  <si>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</si>
  <si>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</si>
  <si>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</si>
  <si>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</si>
  <si>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Fundación Municipal de Deportes</t>
  </si>
  <si>
    <t>Total de operaciones de capital</t>
  </si>
  <si>
    <t>Total de operaciones financieras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</si>
  <si>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</si>
  <si>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</si>
  <si>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</si>
  <si>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</si>
  <si>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</si>
  <si>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</si>
  <si>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</si>
  <si>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</si>
  <si>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</si>
  <si>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</si>
  <si>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</si>
  <si>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Compensación gastos</t>
  </si>
  <si>
    <t>40101</t>
  </si>
  <si>
    <t>Aportación ordinaria del Ayuntamiento</t>
  </si>
  <si>
    <t>40102</t>
  </si>
  <si>
    <t>Aportación COVID19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</si>
  <si>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</si>
  <si>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</si>
  <si>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</si>
  <si>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</si>
  <si>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</si>
  <si>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</si>
  <si>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</si>
  <si>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</si>
  <si>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</si>
  <si>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</si>
  <si>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</si>
  <si>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</si>
  <si>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</si>
  <si>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</si>
  <si>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</si>
  <si>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</si>
  <si>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</si>
  <si>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</si>
  <si>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</si>
  <si>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</si>
  <si>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</si>
  <si>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</si>
  <si>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</si>
  <si>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</si>
  <si>
    <t>87010</t>
  </si>
  <si>
    <t>Para gastos con financiación afectada.</t>
  </si>
  <si>
    <t>ESTADO DE EJECUCIÓN DE INGRESOS DE LA FUNDACIÓN MUNICIPAL DE DEPORTES - 31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</si>
</sst>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/&quot;mm&quot;/&quot;yyyy"/>
    <numFmt numFmtId="165" formatCode="_-* #,##0.00\ _€_-;\-* #,##0.00\ _€_-;_-* &quot;-&quot;??\ _€_-;_-@_-"/>
    <numFmt numFmtId="166" formatCode="_-* #,##0\ _€_-;\-* #,##0\ _€_-;_-* &quot;-&quot;\ _€_-;_-@_-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4" fillId="0" borderId="1" applyNumberFormat="0" applyFill="0" applyAlignment="0" applyProtection="0"/>
    <xf numFmtId="0" fontId="3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NumberFormat="1" applyFont="1" applyFill="1" applyBorder="1" applyAlignment="1" applyProtection="1"/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10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4" fontId="6" fillId="0" borderId="0" xfId="0" applyNumberFormat="1" applyFont="1" applyFill="1" applyBorder="1" applyAlignment="1" applyProtection="1"/>
    <xf numFmtId="1" fontId="7" fillId="0" borderId="0" xfId="3" applyNumberFormat="1" applyFont="1"/>
    <xf numFmtId="49" fontId="7" fillId="0" borderId="0" xfId="3" applyNumberFormat="1" applyFont="1"/>
    <xf numFmtId="4" fontId="7" fillId="0" borderId="0" xfId="3" applyNumberFormat="1" applyFont="1"/>
    <xf numFmtId="0" fontId="6" fillId="0" borderId="0" xfId="0" applyNumberFormat="1" applyFont="1" applyFill="1" applyBorder="1" applyAlignment="1" applyProtection="1">
      <alignment horizontal="center" vertical="center"/>
    </xf>
    <xf numFmtId="1" fontId="8" fillId="0" borderId="0" xfId="4" applyNumberFormat="1" applyFont="1"/>
    <xf numFmtId="49" fontId="8" fillId="0" borderId="0" xfId="4" applyNumberFormat="1" applyFont="1"/>
    <xf numFmtId="4" fontId="8" fillId="0" borderId="0" xfId="4" applyNumberFormat="1" applyFont="1"/>
  </cellXfs>
  <cellStyles count="5">
    <cellStyle name="Buena" xfId="1"/>
    <cellStyle name="Normal" xfId="0" builtinId="0"/>
    <cellStyle name="Normal_Ejecución ingresos 31 diciem 22" xfId="4"/>
    <cellStyle name="Normal_Ejecución ingresos 31 marzo 22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view="pageLayout" zoomScale="106" zoomScaleNormal="100" zoomScalePageLayoutView="106" workbookViewId="0">
      <selection sqref="A1:M1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21" t="s">
        <v>62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x14ac:dyDescent="0.2">
      <c r="A2" s="2" t="s">
        <v>17</v>
      </c>
      <c r="B2" s="3"/>
      <c r="C2" s="3"/>
      <c r="J2" s="4"/>
      <c r="K2" s="5"/>
    </row>
    <row r="3" spans="1:13" x14ac:dyDescent="0.2">
      <c r="A3" s="2" t="s">
        <v>0</v>
      </c>
      <c r="B3" s="3"/>
      <c r="C3" s="6">
        <v>2022</v>
      </c>
      <c r="K3" s="4"/>
    </row>
    <row r="4" spans="1:13" x14ac:dyDescent="0.2">
      <c r="A4" s="7" t="s">
        <v>13</v>
      </c>
      <c r="B4" s="3"/>
      <c r="C4" s="8">
        <v>44926</v>
      </c>
    </row>
    <row r="6" spans="1:13" s="3" customFormat="1" ht="25.5" x14ac:dyDescent="0.2">
      <c r="A6" s="9" t="s">
        <v>1</v>
      </c>
      <c r="B6" s="10" t="s">
        <v>14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</row>
    <row r="7" spans="1:13" x14ac:dyDescent="0.2">
      <c r="A7" s="22" t="s">
        <v>20</v>
      </c>
      <c r="B7" s="23" t="s">
        <v>21</v>
      </c>
      <c r="C7" s="24">
        <v>1608000</v>
      </c>
      <c r="D7" s="24">
        <v>0</v>
      </c>
      <c r="E7" s="24">
        <v>0</v>
      </c>
      <c r="F7" s="24">
        <v>1528765.7</v>
      </c>
      <c r="G7" s="12">
        <f>IF(C7=0," ",F7/C7)</f>
        <v>0.95072493781094525</v>
      </c>
      <c r="H7" s="24">
        <v>1531786.29</v>
      </c>
      <c r="I7" s="24">
        <v>9911.01</v>
      </c>
      <c r="J7" s="24">
        <v>1521875.28</v>
      </c>
      <c r="K7" s="12">
        <f>IF(F7=0," ",J7/F7)</f>
        <v>0.99549282143104079</v>
      </c>
      <c r="L7" s="24">
        <v>6890.42</v>
      </c>
      <c r="M7" s="13">
        <f>F7-E7</f>
        <v>1528765.7</v>
      </c>
    </row>
    <row r="8" spans="1:13" x14ac:dyDescent="0.2">
      <c r="A8" s="22" t="s">
        <v>22</v>
      </c>
      <c r="B8" s="23" t="s">
        <v>23</v>
      </c>
      <c r="C8" s="24">
        <v>645000</v>
      </c>
      <c r="D8" s="24">
        <v>0</v>
      </c>
      <c r="E8" s="24">
        <v>0</v>
      </c>
      <c r="F8" s="24">
        <v>640852.92000000004</v>
      </c>
      <c r="G8" s="12">
        <f t="shared" ref="G8:G21" si="0">IF(C8=0," ",F8/C8)</f>
        <v>0.99357041860465123</v>
      </c>
      <c r="H8" s="24">
        <v>424838.59</v>
      </c>
      <c r="I8" s="24">
        <v>288.10000000000002</v>
      </c>
      <c r="J8" s="24">
        <v>424550.49</v>
      </c>
      <c r="K8" s="12">
        <f t="shared" ref="K8:K21" si="1">IF(F8=0," ",J8/F8)</f>
        <v>0.66247726545429486</v>
      </c>
      <c r="L8" s="24">
        <v>216302.43</v>
      </c>
      <c r="M8" s="13">
        <f t="shared" ref="M8:M21" si="2">F8-E8</f>
        <v>640852.92000000004</v>
      </c>
    </row>
    <row r="9" spans="1:13" x14ac:dyDescent="0.2">
      <c r="A9" s="22" t="s">
        <v>24</v>
      </c>
      <c r="B9" s="23" t="s">
        <v>25</v>
      </c>
      <c r="C9" s="24">
        <v>1805000</v>
      </c>
      <c r="D9" s="24">
        <v>0</v>
      </c>
      <c r="E9" s="24">
        <v>0</v>
      </c>
      <c r="F9" s="24">
        <v>1416856.22</v>
      </c>
      <c r="G9" s="12">
        <f t="shared" si="0"/>
        <v>0.78496189473684208</v>
      </c>
      <c r="H9" s="24">
        <v>1412146.13</v>
      </c>
      <c r="I9" s="24">
        <v>1678.87</v>
      </c>
      <c r="J9" s="24">
        <v>1410467.26</v>
      </c>
      <c r="K9" s="12">
        <f t="shared" si="1"/>
        <v>0.9954907492307159</v>
      </c>
      <c r="L9" s="24">
        <v>6388.96</v>
      </c>
      <c r="M9" s="13">
        <f t="shared" si="2"/>
        <v>1416856.22</v>
      </c>
    </row>
    <row r="10" spans="1:13" x14ac:dyDescent="0.2">
      <c r="A10" s="22" t="s">
        <v>26</v>
      </c>
      <c r="B10" s="23" t="s">
        <v>27</v>
      </c>
      <c r="C10" s="24">
        <v>85500</v>
      </c>
      <c r="D10" s="24">
        <v>0</v>
      </c>
      <c r="E10" s="24">
        <v>0</v>
      </c>
      <c r="F10" s="24">
        <v>69591.67</v>
      </c>
      <c r="G10" s="12">
        <f t="shared" si="0"/>
        <v>0.81393766081871344</v>
      </c>
      <c r="H10" s="24">
        <v>69024.070000000007</v>
      </c>
      <c r="I10" s="24">
        <v>0</v>
      </c>
      <c r="J10" s="24">
        <v>69024.070000000007</v>
      </c>
      <c r="K10" s="12">
        <f t="shared" si="1"/>
        <v>0.99184385142647113</v>
      </c>
      <c r="L10" s="24">
        <v>567.6</v>
      </c>
      <c r="M10" s="13">
        <f t="shared" si="2"/>
        <v>69591.67</v>
      </c>
    </row>
    <row r="11" spans="1:13" x14ac:dyDescent="0.2">
      <c r="A11" s="22" t="s">
        <v>28</v>
      </c>
      <c r="B11" s="23" t="s">
        <v>29</v>
      </c>
      <c r="C11" s="24">
        <v>143200</v>
      </c>
      <c r="D11" s="24">
        <v>0</v>
      </c>
      <c r="E11" s="24">
        <v>0</v>
      </c>
      <c r="F11" s="24">
        <v>89546.3</v>
      </c>
      <c r="G11" s="12">
        <f t="shared" si="0"/>
        <v>0.62532332402234636</v>
      </c>
      <c r="H11" s="24">
        <v>83018.94</v>
      </c>
      <c r="I11" s="24">
        <v>160</v>
      </c>
      <c r="J11" s="24">
        <v>82858.94</v>
      </c>
      <c r="K11" s="12">
        <f t="shared" si="1"/>
        <v>0.92531952743999468</v>
      </c>
      <c r="L11" s="24">
        <v>6687.36</v>
      </c>
      <c r="M11" s="13">
        <f t="shared" si="2"/>
        <v>89546.3</v>
      </c>
    </row>
    <row r="12" spans="1:13" x14ac:dyDescent="0.2">
      <c r="A12" s="22" t="s">
        <v>30</v>
      </c>
      <c r="B12" s="23" t="s">
        <v>31</v>
      </c>
      <c r="C12" s="24">
        <v>5800</v>
      </c>
      <c r="D12" s="24">
        <v>0</v>
      </c>
      <c r="E12" s="24">
        <v>0</v>
      </c>
      <c r="F12" s="24">
        <v>24564.34</v>
      </c>
      <c r="G12" s="12">
        <f t="shared" si="0"/>
        <v>4.2352310344827586</v>
      </c>
      <c r="H12" s="24">
        <v>21013.74</v>
      </c>
      <c r="I12" s="24">
        <v>0</v>
      </c>
      <c r="J12" s="24">
        <v>21013.74</v>
      </c>
      <c r="K12" s="12">
        <f t="shared" si="1"/>
        <v>0.85545713827442549</v>
      </c>
      <c r="L12" s="24">
        <v>3550.6</v>
      </c>
      <c r="M12" s="13">
        <f t="shared" si="2"/>
        <v>24564.34</v>
      </c>
    </row>
    <row r="13" spans="1:13" x14ac:dyDescent="0.2">
      <c r="A13" s="22" t="s">
        <v>32</v>
      </c>
      <c r="B13" s="23" t="s">
        <v>33</v>
      </c>
      <c r="C13" s="24">
        <v>9000000</v>
      </c>
      <c r="D13" s="24">
        <v>0</v>
      </c>
      <c r="E13" s="24">
        <v>0</v>
      </c>
      <c r="F13" s="24">
        <v>8998605.0899999999</v>
      </c>
      <c r="G13" s="12">
        <f t="shared" si="0"/>
        <v>0.99984501000000003</v>
      </c>
      <c r="H13" s="24">
        <v>8998605.0899999999</v>
      </c>
      <c r="I13" s="24">
        <v>0</v>
      </c>
      <c r="J13" s="24">
        <v>8998605.0899999999</v>
      </c>
      <c r="K13" s="12">
        <f t="shared" si="1"/>
        <v>1</v>
      </c>
      <c r="L13" s="24">
        <v>0</v>
      </c>
      <c r="M13" s="13">
        <f t="shared" si="2"/>
        <v>8998605.0899999999</v>
      </c>
    </row>
    <row r="14" spans="1:13" x14ac:dyDescent="0.2">
      <c r="A14" s="22" t="s">
        <v>34</v>
      </c>
      <c r="B14" s="23" t="s">
        <v>35</v>
      </c>
      <c r="C14" s="24">
        <v>0</v>
      </c>
      <c r="D14" s="24">
        <v>0</v>
      </c>
      <c r="E14" s="24">
        <v>0</v>
      </c>
      <c r="F14" s="24">
        <v>0</v>
      </c>
      <c r="G14" s="12" t="str">
        <f t="shared" si="0"/>
        <v xml:space="preserve"> </v>
      </c>
      <c r="H14" s="24">
        <v>0</v>
      </c>
      <c r="I14" s="24">
        <v>0</v>
      </c>
      <c r="J14" s="24">
        <v>0</v>
      </c>
      <c r="K14" s="12" t="str">
        <f t="shared" si="1"/>
        <v xml:space="preserve"> </v>
      </c>
      <c r="L14" s="24">
        <v>0</v>
      </c>
      <c r="M14" s="13">
        <f t="shared" si="2"/>
        <v>0</v>
      </c>
    </row>
    <row r="15" spans="1:13" x14ac:dyDescent="0.2">
      <c r="A15" s="22" t="s">
        <v>36</v>
      </c>
      <c r="B15" s="23" t="s">
        <v>37</v>
      </c>
      <c r="C15" s="24">
        <v>142800</v>
      </c>
      <c r="D15" s="24">
        <v>0</v>
      </c>
      <c r="E15" s="24">
        <v>0</v>
      </c>
      <c r="F15" s="24">
        <v>138315</v>
      </c>
      <c r="G15" s="12">
        <f t="shared" si="0"/>
        <v>0.96859243697478992</v>
      </c>
      <c r="H15" s="24">
        <v>138315</v>
      </c>
      <c r="I15" s="24">
        <v>0</v>
      </c>
      <c r="J15" s="24">
        <v>138315</v>
      </c>
      <c r="K15" s="12">
        <f t="shared" si="1"/>
        <v>1</v>
      </c>
      <c r="L15" s="24">
        <v>0</v>
      </c>
      <c r="M15" s="13">
        <f t="shared" si="2"/>
        <v>138315</v>
      </c>
    </row>
    <row r="16" spans="1:13" x14ac:dyDescent="0.2">
      <c r="A16" s="22" t="s">
        <v>38</v>
      </c>
      <c r="B16" s="23" t="s">
        <v>39</v>
      </c>
      <c r="C16" s="24">
        <v>600</v>
      </c>
      <c r="D16" s="24">
        <v>0</v>
      </c>
      <c r="E16" s="24">
        <v>0</v>
      </c>
      <c r="F16" s="24">
        <v>0</v>
      </c>
      <c r="G16" s="12">
        <f t="shared" si="0"/>
        <v>0</v>
      </c>
      <c r="H16" s="24">
        <v>0</v>
      </c>
      <c r="I16" s="24">
        <v>0</v>
      </c>
      <c r="J16" s="24">
        <v>0</v>
      </c>
      <c r="K16" s="12" t="str">
        <f t="shared" si="1"/>
        <v xml:space="preserve"> </v>
      </c>
      <c r="L16" s="24">
        <v>0</v>
      </c>
      <c r="M16" s="13">
        <f t="shared" si="2"/>
        <v>0</v>
      </c>
    </row>
    <row r="17" spans="1:13" x14ac:dyDescent="0.2">
      <c r="A17" s="22" t="s">
        <v>40</v>
      </c>
      <c r="B17" s="23" t="s">
        <v>41</v>
      </c>
      <c r="C17" s="24">
        <v>17200</v>
      </c>
      <c r="D17" s="24">
        <v>0</v>
      </c>
      <c r="E17" s="24">
        <v>0</v>
      </c>
      <c r="F17" s="24">
        <v>0</v>
      </c>
      <c r="G17" s="12">
        <f t="shared" si="0"/>
        <v>0</v>
      </c>
      <c r="H17" s="24">
        <v>0</v>
      </c>
      <c r="I17" s="24">
        <v>0</v>
      </c>
      <c r="J17" s="24">
        <v>0</v>
      </c>
      <c r="K17" s="12" t="str">
        <f t="shared" si="1"/>
        <v xml:space="preserve"> </v>
      </c>
      <c r="L17" s="24">
        <v>0</v>
      </c>
      <c r="M17" s="13">
        <f t="shared" si="2"/>
        <v>0</v>
      </c>
    </row>
    <row r="18" spans="1:13" x14ac:dyDescent="0.2">
      <c r="A18" s="22" t="s">
        <v>42</v>
      </c>
      <c r="B18" s="23" t="s">
        <v>43</v>
      </c>
      <c r="C18" s="24">
        <v>35200</v>
      </c>
      <c r="D18" s="24">
        <v>0</v>
      </c>
      <c r="E18" s="24">
        <v>0</v>
      </c>
      <c r="F18" s="24">
        <v>40157</v>
      </c>
      <c r="G18" s="12">
        <f t="shared" si="0"/>
        <v>1.1408238636363637</v>
      </c>
      <c r="H18" s="24">
        <v>36203.5</v>
      </c>
      <c r="I18" s="24">
        <v>0</v>
      </c>
      <c r="J18" s="24">
        <v>36203.5</v>
      </c>
      <c r="K18" s="12">
        <f t="shared" si="1"/>
        <v>0.90154892048708812</v>
      </c>
      <c r="L18" s="24">
        <v>3953.5</v>
      </c>
      <c r="M18" s="13">
        <f t="shared" si="2"/>
        <v>40157</v>
      </c>
    </row>
    <row r="19" spans="1:13" x14ac:dyDescent="0.2">
      <c r="A19" s="22" t="s">
        <v>44</v>
      </c>
      <c r="B19" s="23" t="s">
        <v>45</v>
      </c>
      <c r="C19" s="24">
        <v>36050</v>
      </c>
      <c r="D19" s="24">
        <v>0</v>
      </c>
      <c r="E19" s="24">
        <v>0</v>
      </c>
      <c r="F19" s="24">
        <v>9350</v>
      </c>
      <c r="G19" s="12">
        <f t="shared" si="0"/>
        <v>0.25936199722607489</v>
      </c>
      <c r="H19" s="24">
        <v>8450</v>
      </c>
      <c r="I19" s="24">
        <v>0</v>
      </c>
      <c r="J19" s="24">
        <v>8450</v>
      </c>
      <c r="K19" s="12">
        <f t="shared" si="1"/>
        <v>0.90374331550802134</v>
      </c>
      <c r="L19" s="24">
        <v>900</v>
      </c>
      <c r="M19" s="13">
        <f t="shared" si="2"/>
        <v>9350</v>
      </c>
    </row>
    <row r="20" spans="1:13" x14ac:dyDescent="0.2">
      <c r="A20" s="22" t="s">
        <v>46</v>
      </c>
      <c r="B20" s="23" t="s">
        <v>47</v>
      </c>
      <c r="C20" s="24">
        <v>104300</v>
      </c>
      <c r="D20" s="24">
        <v>0</v>
      </c>
      <c r="E20" s="24">
        <v>0</v>
      </c>
      <c r="F20" s="24">
        <v>71527.31</v>
      </c>
      <c r="G20" s="12">
        <f t="shared" si="0"/>
        <v>0.68578437200383502</v>
      </c>
      <c r="H20" s="24">
        <v>64722.82</v>
      </c>
      <c r="I20" s="24">
        <v>0</v>
      </c>
      <c r="J20" s="24">
        <v>64722.82</v>
      </c>
      <c r="K20" s="12">
        <f t="shared" si="1"/>
        <v>0.9048686438788206</v>
      </c>
      <c r="L20" s="24">
        <v>6804.49</v>
      </c>
      <c r="M20" s="13">
        <f t="shared" si="2"/>
        <v>71527.31</v>
      </c>
    </row>
    <row r="21" spans="1:13" x14ac:dyDescent="0.2">
      <c r="A21" s="22" t="s">
        <v>48</v>
      </c>
      <c r="B21" s="23" t="s">
        <v>49</v>
      </c>
      <c r="C21" s="24">
        <v>227000</v>
      </c>
      <c r="D21" s="24">
        <v>0</v>
      </c>
      <c r="E21" s="24">
        <v>0</v>
      </c>
      <c r="F21" s="24">
        <v>75023.3</v>
      </c>
      <c r="G21" s="12">
        <f t="shared" si="0"/>
        <v>0.33049911894273132</v>
      </c>
      <c r="H21" s="24">
        <v>63361.7</v>
      </c>
      <c r="I21" s="24">
        <v>0</v>
      </c>
      <c r="J21" s="24">
        <v>63361.7</v>
      </c>
      <c r="K21" s="12">
        <f t="shared" si="1"/>
        <v>0.84456028993659293</v>
      </c>
      <c r="L21" s="24">
        <v>11661.6</v>
      </c>
      <c r="M21" s="13">
        <f t="shared" si="2"/>
        <v>75023.3</v>
      </c>
    </row>
    <row r="22" spans="1:13" s="3" customFormat="1" x14ac:dyDescent="0.2">
      <c r="A22" s="2"/>
      <c r="B22" s="2" t="s">
        <v>15</v>
      </c>
      <c r="C22" s="14">
        <f>SUM(C7:C21)</f>
        <v>13855650</v>
      </c>
      <c r="D22" s="14">
        <f>SUM(D7:D21)</f>
        <v>0</v>
      </c>
      <c r="E22" s="14">
        <f>SUM(E7:E21)</f>
        <v>0</v>
      </c>
      <c r="F22" s="14">
        <f>SUM(F7:F21)</f>
        <v>13103154.85</v>
      </c>
      <c r="G22" s="15">
        <f t="shared" ref="G22:G34" si="3">F22/C22</f>
        <v>0.94569037540642265</v>
      </c>
      <c r="H22" s="14">
        <f>SUM(H7:H21)</f>
        <v>12851485.869999999</v>
      </c>
      <c r="I22" s="14">
        <f>SUM(I7:I21)</f>
        <v>12037.98</v>
      </c>
      <c r="J22" s="14">
        <f>SUM(J7:J21)</f>
        <v>12839447.890000001</v>
      </c>
      <c r="K22" s="15">
        <f t="shared" ref="K22" si="4">IF(F22=0," ",J22/F22)</f>
        <v>0.9798745444880399</v>
      </c>
      <c r="L22" s="14">
        <f>SUM(L7:L21)</f>
        <v>263706.95999999996</v>
      </c>
      <c r="M22" s="14">
        <f>SUM(M7:M21)</f>
        <v>13103154.85</v>
      </c>
    </row>
    <row r="23" spans="1:13" x14ac:dyDescent="0.2">
      <c r="A23" s="16"/>
      <c r="B23" s="16"/>
      <c r="C23" s="13"/>
      <c r="E23" s="13"/>
      <c r="G23" s="12"/>
      <c r="K23" s="12"/>
      <c r="M23" s="13"/>
    </row>
    <row r="24" spans="1:13" x14ac:dyDescent="0.2">
      <c r="A24" s="22" t="s">
        <v>50</v>
      </c>
      <c r="B24" s="23" t="s">
        <v>51</v>
      </c>
      <c r="C24" s="24">
        <v>2158000</v>
      </c>
      <c r="D24" s="24">
        <v>0</v>
      </c>
      <c r="E24" s="24">
        <v>0</v>
      </c>
      <c r="F24" s="24">
        <v>2024699.27</v>
      </c>
      <c r="G24" s="12">
        <v>0</v>
      </c>
      <c r="H24" s="24">
        <v>1068515.95</v>
      </c>
      <c r="I24" s="24">
        <v>0</v>
      </c>
      <c r="J24" s="24">
        <v>1068515.95</v>
      </c>
      <c r="K24" s="12">
        <f>IF(F24=0," ",J24/F24)</f>
        <v>0.52774057156646281</v>
      </c>
      <c r="L24" s="24">
        <v>956183.32</v>
      </c>
      <c r="M24" s="13">
        <f>F24-E24</f>
        <v>2024699.27</v>
      </c>
    </row>
    <row r="25" spans="1:13" s="3" customFormat="1" x14ac:dyDescent="0.2">
      <c r="B25" s="2" t="s">
        <v>18</v>
      </c>
      <c r="C25" s="17">
        <f>SUM(C24)</f>
        <v>2158000</v>
      </c>
      <c r="D25" s="17">
        <f t="shared" ref="D25:F25" si="5">SUM(D24)</f>
        <v>0</v>
      </c>
      <c r="E25" s="17">
        <f t="shared" si="5"/>
        <v>0</v>
      </c>
      <c r="F25" s="17">
        <f t="shared" si="5"/>
        <v>2024699.27</v>
      </c>
      <c r="G25" s="15">
        <f t="shared" ref="G25" si="6">F25/C25</f>
        <v>0.93822950417052831</v>
      </c>
      <c r="H25" s="17">
        <f>SUM(H24)</f>
        <v>1068515.95</v>
      </c>
      <c r="I25" s="17">
        <f t="shared" ref="I25:J25" si="7">SUM(I24)</f>
        <v>0</v>
      </c>
      <c r="J25" s="17">
        <f t="shared" si="7"/>
        <v>1068515.95</v>
      </c>
      <c r="K25" s="15">
        <f t="shared" ref="K25" si="8">IF(F25=0," ",J25/F25)</f>
        <v>0.52774057156646281</v>
      </c>
      <c r="L25" s="17">
        <f>SUM(L24)</f>
        <v>956183.32</v>
      </c>
      <c r="M25" s="17">
        <f>SUM(M24)</f>
        <v>2024699.27</v>
      </c>
    </row>
    <row r="26" spans="1:13" x14ac:dyDescent="0.2">
      <c r="A26" s="18"/>
      <c r="B26" s="19"/>
      <c r="C26" s="20"/>
      <c r="D26" s="20"/>
      <c r="E26" s="20"/>
      <c r="F26" s="20"/>
      <c r="G26" s="12"/>
      <c r="H26" s="20"/>
      <c r="I26" s="20"/>
      <c r="J26" s="20"/>
      <c r="K26" s="12"/>
      <c r="L26" s="20"/>
      <c r="M26" s="13"/>
    </row>
    <row r="27" spans="1:13" x14ac:dyDescent="0.2">
      <c r="A27" s="22" t="s">
        <v>52</v>
      </c>
      <c r="B27" s="23" t="s">
        <v>53</v>
      </c>
      <c r="C27" s="24">
        <v>650</v>
      </c>
      <c r="D27" s="24">
        <v>0</v>
      </c>
      <c r="E27" s="24">
        <v>0</v>
      </c>
      <c r="F27" s="24">
        <v>0</v>
      </c>
      <c r="G27" s="12">
        <v>0</v>
      </c>
      <c r="H27" s="24">
        <v>0</v>
      </c>
      <c r="I27" s="24">
        <v>0</v>
      </c>
      <c r="J27" s="24">
        <v>0</v>
      </c>
      <c r="K27" s="12" t="str">
        <f t="shared" ref="K27:K31" si="9">IF(F27=0," ",J27/F27)</f>
        <v xml:space="preserve"> </v>
      </c>
      <c r="L27" s="24">
        <v>0</v>
      </c>
      <c r="M27" s="13">
        <f t="shared" ref="M27:M31" si="10">F27-E27</f>
        <v>0</v>
      </c>
    </row>
    <row r="28" spans="1:13" x14ac:dyDescent="0.2">
      <c r="A28" s="22" t="s">
        <v>54</v>
      </c>
      <c r="B28" s="23" t="s">
        <v>55</v>
      </c>
      <c r="C28" s="24">
        <v>14000</v>
      </c>
      <c r="D28" s="24">
        <v>0</v>
      </c>
      <c r="E28" s="24">
        <v>0</v>
      </c>
      <c r="F28" s="24">
        <v>827.7</v>
      </c>
      <c r="G28" s="12">
        <v>0</v>
      </c>
      <c r="H28" s="24">
        <v>827.7</v>
      </c>
      <c r="I28" s="24">
        <v>0</v>
      </c>
      <c r="J28" s="24">
        <v>827.7</v>
      </c>
      <c r="K28" s="12">
        <f t="shared" si="9"/>
        <v>1</v>
      </c>
      <c r="L28" s="24">
        <v>0</v>
      </c>
      <c r="M28" s="13">
        <f t="shared" si="10"/>
        <v>827.7</v>
      </c>
    </row>
    <row r="29" spans="1:13" x14ac:dyDescent="0.2">
      <c r="A29" s="22" t="s">
        <v>56</v>
      </c>
      <c r="B29" s="23" t="s">
        <v>57</v>
      </c>
      <c r="C29" s="24">
        <v>8000</v>
      </c>
      <c r="D29" s="24">
        <v>0</v>
      </c>
      <c r="E29" s="24">
        <v>0</v>
      </c>
      <c r="F29" s="24">
        <v>462</v>
      </c>
      <c r="G29" s="12">
        <v>0</v>
      </c>
      <c r="H29" s="24">
        <v>462</v>
      </c>
      <c r="I29" s="24">
        <v>0</v>
      </c>
      <c r="J29" s="24">
        <v>462</v>
      </c>
      <c r="K29" s="12">
        <f t="shared" si="9"/>
        <v>1</v>
      </c>
      <c r="L29" s="24">
        <v>0</v>
      </c>
      <c r="M29" s="13">
        <f t="shared" si="10"/>
        <v>462</v>
      </c>
    </row>
    <row r="30" spans="1:13" x14ac:dyDescent="0.2">
      <c r="A30" s="22" t="s">
        <v>58</v>
      </c>
      <c r="B30" s="23" t="s">
        <v>59</v>
      </c>
      <c r="C30" s="24">
        <v>0</v>
      </c>
      <c r="D30" s="24">
        <v>3431825.39</v>
      </c>
      <c r="E30" s="24">
        <v>3431825.39</v>
      </c>
      <c r="F30" s="24">
        <v>0</v>
      </c>
      <c r="G30" s="12">
        <v>0</v>
      </c>
      <c r="H30" s="24">
        <v>0</v>
      </c>
      <c r="I30" s="24">
        <v>0</v>
      </c>
      <c r="J30" s="24">
        <v>0</v>
      </c>
      <c r="K30" s="12" t="str">
        <f t="shared" si="9"/>
        <v xml:space="preserve"> </v>
      </c>
      <c r="L30" s="24">
        <v>0</v>
      </c>
      <c r="M30" s="13">
        <f t="shared" si="10"/>
        <v>-3431825.39</v>
      </c>
    </row>
    <row r="31" spans="1:13" x14ac:dyDescent="0.2">
      <c r="A31" s="22" t="s">
        <v>60</v>
      </c>
      <c r="B31" s="23" t="s">
        <v>61</v>
      </c>
      <c r="C31" s="24">
        <v>0</v>
      </c>
      <c r="D31" s="24">
        <v>0</v>
      </c>
      <c r="E31" s="24">
        <v>0</v>
      </c>
      <c r="F31" s="24">
        <v>0</v>
      </c>
      <c r="G31" s="12">
        <v>0</v>
      </c>
      <c r="H31" s="24">
        <v>0</v>
      </c>
      <c r="I31" s="24">
        <v>0</v>
      </c>
      <c r="J31" s="24">
        <v>0</v>
      </c>
      <c r="K31" s="12" t="str">
        <f t="shared" si="9"/>
        <v xml:space="preserve"> </v>
      </c>
      <c r="L31" s="24">
        <v>0</v>
      </c>
      <c r="M31" s="13">
        <f t="shared" si="10"/>
        <v>0</v>
      </c>
    </row>
    <row r="32" spans="1:13" s="3" customFormat="1" x14ac:dyDescent="0.2">
      <c r="B32" s="2" t="s">
        <v>19</v>
      </c>
      <c r="C32" s="17">
        <f>SUM(C27:C31)</f>
        <v>22650</v>
      </c>
      <c r="D32" s="17">
        <f t="shared" ref="D32:F32" si="11">SUM(D27:D31)</f>
        <v>3431825.39</v>
      </c>
      <c r="E32" s="17">
        <f t="shared" si="11"/>
        <v>3431825.39</v>
      </c>
      <c r="F32" s="17">
        <f t="shared" si="11"/>
        <v>1289.7</v>
      </c>
      <c r="G32" s="15">
        <f t="shared" si="3"/>
        <v>5.6940397350993377E-2</v>
      </c>
      <c r="H32" s="17">
        <f>SUM(H27:H31)</f>
        <v>1289.7</v>
      </c>
      <c r="I32" s="17">
        <f t="shared" ref="I32:J32" si="12">SUM(I27:I31)</f>
        <v>0</v>
      </c>
      <c r="J32" s="17">
        <f t="shared" si="12"/>
        <v>1289.7</v>
      </c>
      <c r="K32" s="15">
        <f t="shared" ref="K32" si="13">IF(F32=0," ",J32/F32)</f>
        <v>1</v>
      </c>
      <c r="L32" s="17">
        <f>SUM(L27:L31)</f>
        <v>0</v>
      </c>
      <c r="M32" s="17">
        <f>SUM(M27:M31)</f>
        <v>-3430535.69</v>
      </c>
    </row>
    <row r="33" spans="2:13" x14ac:dyDescent="0.2">
      <c r="G33" s="12"/>
      <c r="K33" s="12"/>
    </row>
    <row r="34" spans="2:13" s="3" customFormat="1" x14ac:dyDescent="0.2">
      <c r="B34" s="7" t="s">
        <v>16</v>
      </c>
      <c r="C34" s="14">
        <f>C22+C25+C32</f>
        <v>16036300</v>
      </c>
      <c r="D34" s="14">
        <f>D22+D25+D32</f>
        <v>3431825.39</v>
      </c>
      <c r="E34" s="14">
        <f>E22+E25+E32</f>
        <v>3431825.39</v>
      </c>
      <c r="F34" s="14">
        <f>F22+F25+F32</f>
        <v>15129143.819999998</v>
      </c>
      <c r="G34" s="15">
        <f t="shared" si="3"/>
        <v>0.94343107948841054</v>
      </c>
      <c r="H34" s="14">
        <f>H22+H25+H32</f>
        <v>13921291.519999998</v>
      </c>
      <c r="I34" s="14">
        <f>I22+I25+I32</f>
        <v>12037.98</v>
      </c>
      <c r="J34" s="14">
        <f>J22+J25+J32</f>
        <v>13909253.539999999</v>
      </c>
      <c r="K34" s="15">
        <f t="shared" ref="K34" si="14">J34/F34</f>
        <v>0.91936818801422437</v>
      </c>
      <c r="L34" s="14">
        <f>L22+L25+L32</f>
        <v>1219890.2799999998</v>
      </c>
      <c r="M34" s="14">
        <f>M22+M25+M32</f>
        <v>11697318.43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79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31 diciem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2020-07-03T06:43:46Z</cp:lastPrinted>
  <dcterms:created xsi:type="dcterms:W3CDTF">2016-04-20T09:31:50Z</dcterms:created>
  <dcterms:modified xsi:type="dcterms:W3CDTF">2023-02-14T11:01:56Z</dcterms:modified>
</cp:coreProperties>
</file>