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4\FMD\PRIMER TRIMESTRE\"/>
    </mc:Choice>
  </mc:AlternateContent>
  <xr:revisionPtr revIDLastSave="0" documentId="13_ncr:1_{00A57836-57FD-4667-9EBF-41E53BE32973}" xr6:coauthVersionLast="36" xr6:coauthVersionMax="36" xr10:uidLastSave="{00000000-0000-0000-0000-000000000000}"/>
  <bookViews>
    <workbookView xWindow="0" yWindow="30" windowWidth="7485" windowHeight="4140" xr2:uid="{00000000-000D-0000-FFFF-FFFF00000000}"/>
  </bookViews>
  <sheets>
    <sheet name="Ejecución ingresos 1º trimes 24" sheetId="1" r:id="rId1"/>
  </sheets>
  <calcPr calcId="191029"/>
</workbook>
</file>

<file path=xl/calcChain.xml><?xml version="1.0" encoding="utf-8"?>
<calcChain xmlns="http://schemas.openxmlformats.org/spreadsheetml/2006/main">
  <c r="C21" i="1" l="1"/>
  <c r="D21" i="1"/>
  <c r="E21" i="1"/>
  <c r="F21" i="1"/>
  <c r="C24" i="1"/>
  <c r="D24" i="1"/>
  <c r="E24" i="1"/>
  <c r="F24" i="1"/>
  <c r="L30" i="1" l="1"/>
  <c r="I30" i="1"/>
  <c r="J30" i="1"/>
  <c r="H30" i="1"/>
  <c r="D30" i="1"/>
  <c r="E30" i="1"/>
  <c r="F30" i="1"/>
  <c r="C30" i="1"/>
  <c r="L24" i="1"/>
  <c r="I24" i="1"/>
  <c r="J24" i="1"/>
  <c r="H24" i="1"/>
  <c r="K24" i="1"/>
  <c r="G24" i="1" l="1"/>
  <c r="M14" i="1"/>
  <c r="M15" i="1"/>
  <c r="M16" i="1"/>
  <c r="M17" i="1"/>
  <c r="M18" i="1"/>
  <c r="M19" i="1"/>
  <c r="M20" i="1"/>
  <c r="K13" i="1"/>
  <c r="K14" i="1"/>
  <c r="K15" i="1"/>
  <c r="K16" i="1"/>
  <c r="K17" i="1"/>
  <c r="K18" i="1"/>
  <c r="K19" i="1"/>
  <c r="K20" i="1"/>
  <c r="G14" i="1"/>
  <c r="G15" i="1"/>
  <c r="G16" i="1"/>
  <c r="G17" i="1"/>
  <c r="G18" i="1"/>
  <c r="G19" i="1"/>
  <c r="G20" i="1"/>
  <c r="C32" i="1"/>
  <c r="D32" i="1"/>
  <c r="E32" i="1"/>
  <c r="F32" i="1"/>
  <c r="M26" i="1" l="1"/>
  <c r="M27" i="1"/>
  <c r="M28" i="1"/>
  <c r="M29" i="1"/>
  <c r="K26" i="1"/>
  <c r="K27" i="1"/>
  <c r="K28" i="1"/>
  <c r="K29" i="1"/>
  <c r="M8" i="1"/>
  <c r="M9" i="1"/>
  <c r="M10" i="1"/>
  <c r="M11" i="1"/>
  <c r="M12" i="1"/>
  <c r="M13" i="1"/>
  <c r="M7" i="1"/>
  <c r="K12" i="1"/>
  <c r="M30" i="1" l="1"/>
  <c r="K8" i="1"/>
  <c r="K9" i="1"/>
  <c r="K10" i="1"/>
  <c r="K11" i="1"/>
  <c r="G8" i="1"/>
  <c r="G9" i="1"/>
  <c r="G10" i="1"/>
  <c r="G11" i="1"/>
  <c r="G12" i="1"/>
  <c r="G13" i="1"/>
  <c r="G7" i="1"/>
  <c r="G21" i="1" l="1"/>
  <c r="K7" i="1"/>
  <c r="M23" i="1" l="1"/>
  <c r="M24" i="1" s="1"/>
  <c r="K23" i="1"/>
  <c r="K30" i="1" l="1"/>
  <c r="L21" i="1" l="1"/>
  <c r="L32" i="1" s="1"/>
  <c r="I21" i="1"/>
  <c r="I32" i="1" s="1"/>
  <c r="J21" i="1"/>
  <c r="J32" i="1" s="1"/>
  <c r="H21" i="1"/>
  <c r="H32" i="1" s="1"/>
  <c r="G32" i="1" l="1"/>
  <c r="K21" i="1"/>
  <c r="M21" i="1"/>
  <c r="M32" i="1" s="1"/>
  <c r="K32" i="1" l="1"/>
  <c r="G30" i="1"/>
</calcChain>
</file>

<file path=xl/sharedStrings.xml><?xml version="1.0" encoding="utf-8"?>
<sst xmlns="http://schemas.openxmlformats.org/spreadsheetml/2006/main" count="40" uniqueCount="40">
  <si>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</si>
  <si>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</si>
  <si>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</si>
  <si>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</si>
  <si>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</si>
  <si>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</si>
  <si>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</si>
  <si>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</si>
  <si>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</si>
  <si>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</si>
  <si>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</si>
  <si>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</si>
  <si>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</si>
  <si>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</si>
  <si>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</si>
  <si>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</si>
  <si>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</si>
  <si>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Fundación Municipal de Deportes</t>
  </si>
  <si>
    <t>Total de operaciones de capital</t>
  </si>
  <si>
    <t>Total de operaciones financieras</t>
  </si>
  <si>
    <t>Precios públicos por servicios deportivos.</t>
  </si>
  <si>
    <t>Utilización de instalaciones deportivas</t>
  </si>
  <si>
    <t>Utilización de piscinas</t>
  </si>
  <si>
    <t>Utilización directa de instalaciones deportivas</t>
  </si>
  <si>
    <t>Otros ingresos diversos.</t>
  </si>
  <si>
    <t>Compensación gastos</t>
  </si>
  <si>
    <t>Aportación ordinaria del Ayuntamiento</t>
  </si>
  <si>
    <t>Transf. Administración General de la Comunidad Autónoma</t>
  </si>
  <si>
    <t>Intereses de cuentas corrientes</t>
  </si>
  <si>
    <t>Concesiones admtivas con contraprestación periódica</t>
  </si>
  <si>
    <t>Aprovechamientos especiales</t>
  </si>
  <si>
    <t>Aprovechamientos por publicidad</t>
  </si>
  <si>
    <t>Aprovechamientos bares y similares</t>
  </si>
  <si>
    <t>Otros ingresos patrimoniales</t>
  </si>
  <si>
    <t>Aportación de capital del Ayuntamiento</t>
  </si>
  <si>
    <t>Reintegro de anuncios por cuenta de particulares</t>
  </si>
  <si>
    <t>Reintregro de anticipos al personal</t>
  </si>
  <si>
    <t>Reintegros de préstamos al personal</t>
  </si>
  <si>
    <t>Para gastos generales.</t>
  </si>
  <si>
    <t>ESTADO DE EJECUCIÓN DE INGRESOS DE LA FUNDACIÓN MUNICIPAL DE DEPORTES - 31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</si>
</sst>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9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3" borderId="0" applyNumberFormat="0" applyBorder="0" applyAlignment="0" applyProtection="0"/>
    <xf numFmtId="0" fontId="3" fillId="0" borderId="1" applyNumberFormat="0" applyFill="0" applyAlignment="0" applyProtection="0"/>
    <xf numFmtId="0" fontId="2" fillId="0" borderId="0"/>
    <xf numFmtId="0" fontId="1" fillId="0" borderId="0"/>
  </cellStyleXfs>
  <cellXfs count="32">
    <xf numFmtId="0" fontId="0" fillId="0" borderId="0" xfId="0" applyNumberFormat="1" applyFill="1" applyBorder="1" applyAlignment="1" applyProtection="1"/>
    <xf numFmtId="0" fontId="6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NumberFormat="1" applyFont="1" applyFill="1" applyBorder="1" applyAlignment="1" applyProtection="1"/>
    <xf numFmtId="0" fontId="6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center" vertical="center"/>
    </xf>
    <xf numFmtId="1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1" fontId="6" fillId="0" borderId="0" xfId="3" applyNumberFormat="1" applyFont="1"/>
    <xf numFmtId="49" fontId="6" fillId="0" borderId="0" xfId="3" applyNumberFormat="1" applyFont="1"/>
    <xf numFmtId="4" fontId="6" fillId="0" borderId="0" xfId="3" applyNumberFormat="1" applyFont="1"/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1" fontId="7" fillId="0" borderId="2" xfId="4" applyNumberFormat="1" applyFont="1" applyBorder="1" applyAlignment="1">
      <alignment horizontal="left"/>
    </xf>
    <xf numFmtId="49" fontId="7" fillId="0" borderId="2" xfId="4" applyNumberFormat="1" applyFont="1" applyBorder="1"/>
    <xf numFmtId="4" fontId="7" fillId="0" borderId="2" xfId="4" applyNumberFormat="1" applyFont="1" applyBorder="1"/>
    <xf numFmtId="10" fontId="6" fillId="0" borderId="2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10" fontId="5" fillId="0" borderId="2" xfId="0" applyNumberFormat="1" applyFont="1" applyBorder="1" applyAlignment="1">
      <alignment horizontal="right" vertical="center"/>
    </xf>
    <xf numFmtId="1" fontId="7" fillId="0" borderId="3" xfId="4" applyNumberFormat="1" applyFont="1" applyBorder="1" applyAlignment="1">
      <alignment horizontal="left"/>
    </xf>
    <xf numFmtId="4" fontId="5" fillId="0" borderId="2" xfId="0" applyNumberFormat="1" applyFont="1" applyFill="1" applyBorder="1" applyAlignment="1" applyProtection="1"/>
    <xf numFmtId="0" fontId="5" fillId="0" borderId="2" xfId="0" applyFont="1" applyBorder="1" applyAlignment="1">
      <alignment horizontal="lef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1" fontId="7" fillId="0" borderId="2" xfId="4" applyNumberFormat="1" applyFont="1" applyBorder="1" applyAlignment="1">
      <alignment horizontal="center"/>
    </xf>
    <xf numFmtId="0" fontId="5" fillId="0" borderId="4" xfId="0" applyFont="1" applyBorder="1" applyAlignment="1">
      <alignment vertical="center"/>
    </xf>
  </cellXfs>
  <cellStyles count="5">
    <cellStyle name="Buena" xfId="1" xr:uid="{00000000-0005-0000-0000-000000000000}"/>
    <cellStyle name="Normal" xfId="0" builtinId="0"/>
    <cellStyle name="Normal_Ejecución ingresos 31 marzo 22" xfId="3" xr:uid="{00000000-0005-0000-0000-000003000000}"/>
    <cellStyle name="Normal_Ejecución ingresos 3º trimes 23" xfId="4" xr:uid="{5C2D31FE-676B-4389-80FB-FD4150E84B5A}"/>
    <cellStyle name="Título 1" xfId="2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2"/>
  <sheetViews>
    <sheetView showGridLines="0" tabSelected="1" view="pageLayout" zoomScale="106" zoomScaleNormal="100" zoomScalePageLayoutView="106" workbookViewId="0">
      <selection sqref="A1:M1"/>
    </sheetView>
  </sheetViews>
  <sheetFormatPr baseColWidth="10" defaultColWidth="11.42578125" defaultRowHeight="12.75" x14ac:dyDescent="0.2"/>
  <cols>
    <col min="1" max="1" width="11.42578125" style="1"/>
    <col min="2" max="2" width="35.5703125" style="1" bestFit="1" customWidth="1"/>
    <col min="3" max="3" width="13.7109375" style="1" bestFit="1" customWidth="1"/>
    <col min="4" max="4" width="12.42578125" style="1" customWidth="1"/>
    <col min="5" max="5" width="12.42578125" style="1" bestFit="1" customWidth="1"/>
    <col min="6" max="12" width="11.42578125" style="1" bestFit="1" customWidth="1"/>
    <col min="13" max="13" width="12" style="1" bestFit="1" customWidth="1"/>
    <col min="14" max="16384" width="11.42578125" style="1"/>
  </cols>
  <sheetData>
    <row r="1" spans="1:13" ht="18.95" customHeight="1" x14ac:dyDescent="0.2">
      <c r="A1" s="29" t="s">
        <v>39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x14ac:dyDescent="0.2">
      <c r="A2" s="2" t="s">
        <v>17</v>
      </c>
      <c r="B2" s="3"/>
      <c r="C2" s="3"/>
      <c r="J2" s="4"/>
      <c r="K2" s="5"/>
    </row>
    <row r="3" spans="1:13" x14ac:dyDescent="0.2">
      <c r="A3" s="2" t="s">
        <v>0</v>
      </c>
      <c r="B3" s="3"/>
      <c r="C3" s="6">
        <v>2024</v>
      </c>
      <c r="K3" s="4"/>
    </row>
    <row r="4" spans="1:13" x14ac:dyDescent="0.2">
      <c r="A4" s="7" t="s">
        <v>13</v>
      </c>
      <c r="B4" s="3"/>
      <c r="C4" s="8">
        <v>45382</v>
      </c>
    </row>
    <row r="6" spans="1:13" s="3" customFormat="1" ht="25.5" x14ac:dyDescent="0.2">
      <c r="A6" s="15" t="s">
        <v>1</v>
      </c>
      <c r="B6" s="16" t="s">
        <v>14</v>
      </c>
      <c r="C6" s="17" t="s">
        <v>2</v>
      </c>
      <c r="D6" s="17" t="s">
        <v>3</v>
      </c>
      <c r="E6" s="17" t="s">
        <v>4</v>
      </c>
      <c r="F6" s="17" t="s">
        <v>5</v>
      </c>
      <c r="G6" s="17" t="s">
        <v>6</v>
      </c>
      <c r="H6" s="17" t="s">
        <v>7</v>
      </c>
      <c r="I6" s="17" t="s">
        <v>8</v>
      </c>
      <c r="J6" s="17" t="s">
        <v>9</v>
      </c>
      <c r="K6" s="17" t="s">
        <v>10</v>
      </c>
      <c r="L6" s="17" t="s">
        <v>11</v>
      </c>
      <c r="M6" s="17" t="s">
        <v>12</v>
      </c>
    </row>
    <row r="7" spans="1:13" x14ac:dyDescent="0.2">
      <c r="A7" s="30">
        <v>34301</v>
      </c>
      <c r="B7" s="19" t="s">
        <v>20</v>
      </c>
      <c r="C7" s="20">
        <v>1841600</v>
      </c>
      <c r="D7" s="20">
        <v>0</v>
      </c>
      <c r="E7" s="20">
        <v>1841600</v>
      </c>
      <c r="F7" s="20">
        <v>152932.84</v>
      </c>
      <c r="G7" s="21">
        <f>IF(C7=0," ",F7/C7)</f>
        <v>8.3043462206776719E-2</v>
      </c>
      <c r="H7" s="20">
        <v>175869.35</v>
      </c>
      <c r="I7" s="20">
        <v>23191.51</v>
      </c>
      <c r="J7" s="20">
        <v>152677.84</v>
      </c>
      <c r="K7" s="21">
        <f>IF(F7=0," ",J7/F7)</f>
        <v>0.9983326014216436</v>
      </c>
      <c r="L7" s="20">
        <v>255</v>
      </c>
      <c r="M7" s="22">
        <f>F7-E7</f>
        <v>-1688667.16</v>
      </c>
    </row>
    <row r="8" spans="1:13" x14ac:dyDescent="0.2">
      <c r="A8" s="30">
        <v>34302</v>
      </c>
      <c r="B8" s="19" t="s">
        <v>21</v>
      </c>
      <c r="C8" s="20">
        <v>772000</v>
      </c>
      <c r="D8" s="20">
        <v>0</v>
      </c>
      <c r="E8" s="20">
        <v>772000</v>
      </c>
      <c r="F8" s="20">
        <v>187159.49</v>
      </c>
      <c r="G8" s="21">
        <f t="shared" ref="G8:G20" si="0">IF(C8=0," ",F8/C8)</f>
        <v>0.24243457253886008</v>
      </c>
      <c r="H8" s="20">
        <v>113001.94</v>
      </c>
      <c r="I8" s="20">
        <v>0</v>
      </c>
      <c r="J8" s="20">
        <v>113001.94</v>
      </c>
      <c r="K8" s="21">
        <f t="shared" ref="K8:K20" si="1">IF(F8=0," ",J8/F8)</f>
        <v>0.60377349820733117</v>
      </c>
      <c r="L8" s="20">
        <v>74157.55</v>
      </c>
      <c r="M8" s="22">
        <f t="shared" ref="M8:M20" si="2">F8-E8</f>
        <v>-584840.51</v>
      </c>
    </row>
    <row r="9" spans="1:13" x14ac:dyDescent="0.2">
      <c r="A9" s="30">
        <v>34303</v>
      </c>
      <c r="B9" s="19" t="s">
        <v>22</v>
      </c>
      <c r="C9" s="20">
        <v>1931000</v>
      </c>
      <c r="D9" s="20">
        <v>0</v>
      </c>
      <c r="E9" s="20">
        <v>1931000</v>
      </c>
      <c r="F9" s="20">
        <v>125621.75999999999</v>
      </c>
      <c r="G9" s="21">
        <f t="shared" si="0"/>
        <v>6.5055287415846708E-2</v>
      </c>
      <c r="H9" s="20">
        <v>121399.01</v>
      </c>
      <c r="I9" s="20">
        <v>284.45</v>
      </c>
      <c r="J9" s="20">
        <v>121114.56</v>
      </c>
      <c r="K9" s="21">
        <f t="shared" si="1"/>
        <v>0.96412086568441646</v>
      </c>
      <c r="L9" s="20">
        <v>4507.2</v>
      </c>
      <c r="M9" s="22">
        <f t="shared" si="2"/>
        <v>-1805378.24</v>
      </c>
    </row>
    <row r="10" spans="1:13" x14ac:dyDescent="0.2">
      <c r="A10" s="30">
        <v>34304</v>
      </c>
      <c r="B10" s="19" t="s">
        <v>23</v>
      </c>
      <c r="C10" s="20">
        <v>89000</v>
      </c>
      <c r="D10" s="20">
        <v>0</v>
      </c>
      <c r="E10" s="20">
        <v>89000</v>
      </c>
      <c r="F10" s="20">
        <v>19717.54</v>
      </c>
      <c r="G10" s="21">
        <f t="shared" si="0"/>
        <v>0.22154539325842698</v>
      </c>
      <c r="H10" s="20">
        <v>14701.7</v>
      </c>
      <c r="I10" s="20">
        <v>0</v>
      </c>
      <c r="J10" s="20">
        <v>14701.7</v>
      </c>
      <c r="K10" s="21">
        <f t="shared" si="1"/>
        <v>0.74561532523834106</v>
      </c>
      <c r="L10" s="20">
        <v>5015.84</v>
      </c>
      <c r="M10" s="22">
        <f t="shared" si="2"/>
        <v>-69282.459999999992</v>
      </c>
    </row>
    <row r="11" spans="1:13" x14ac:dyDescent="0.2">
      <c r="A11" s="30">
        <v>39900</v>
      </c>
      <c r="B11" s="19" t="s">
        <v>24</v>
      </c>
      <c r="C11" s="20">
        <v>154100</v>
      </c>
      <c r="D11" s="20">
        <v>0</v>
      </c>
      <c r="E11" s="20">
        <v>154100</v>
      </c>
      <c r="F11" s="20">
        <v>5915.24</v>
      </c>
      <c r="G11" s="21">
        <f t="shared" si="0"/>
        <v>3.838572355613238E-2</v>
      </c>
      <c r="H11" s="20">
        <v>3975.24</v>
      </c>
      <c r="I11" s="20">
        <v>0</v>
      </c>
      <c r="J11" s="20">
        <v>3975.24</v>
      </c>
      <c r="K11" s="21">
        <f t="shared" si="1"/>
        <v>0.67203359457942535</v>
      </c>
      <c r="L11" s="20">
        <v>1940</v>
      </c>
      <c r="M11" s="22">
        <f t="shared" si="2"/>
        <v>-148184.76</v>
      </c>
    </row>
    <row r="12" spans="1:13" x14ac:dyDescent="0.2">
      <c r="A12" s="30">
        <v>39906</v>
      </c>
      <c r="B12" s="19" t="s">
        <v>25</v>
      </c>
      <c r="C12" s="20">
        <v>18100</v>
      </c>
      <c r="D12" s="20">
        <v>0</v>
      </c>
      <c r="E12" s="20">
        <v>18100</v>
      </c>
      <c r="F12" s="20">
        <v>0</v>
      </c>
      <c r="G12" s="21">
        <f t="shared" si="0"/>
        <v>0</v>
      </c>
      <c r="H12" s="20">
        <v>0</v>
      </c>
      <c r="I12" s="20">
        <v>0</v>
      </c>
      <c r="J12" s="20">
        <v>0</v>
      </c>
      <c r="K12" s="21" t="str">
        <f t="shared" si="1"/>
        <v xml:space="preserve"> </v>
      </c>
      <c r="L12" s="20">
        <v>0</v>
      </c>
      <c r="M12" s="22">
        <f t="shared" si="2"/>
        <v>-18100</v>
      </c>
    </row>
    <row r="13" spans="1:13" x14ac:dyDescent="0.2">
      <c r="A13" s="30">
        <v>40101</v>
      </c>
      <c r="B13" s="19" t="s">
        <v>26</v>
      </c>
      <c r="C13" s="20">
        <v>8759300</v>
      </c>
      <c r="D13" s="20">
        <v>0</v>
      </c>
      <c r="E13" s="20">
        <v>8759300</v>
      </c>
      <c r="F13" s="20">
        <v>2189825</v>
      </c>
      <c r="G13" s="21">
        <f t="shared" si="0"/>
        <v>0.25</v>
      </c>
      <c r="H13" s="20">
        <v>2189825</v>
      </c>
      <c r="I13" s="20">
        <v>0</v>
      </c>
      <c r="J13" s="20">
        <v>2189825</v>
      </c>
      <c r="K13" s="21">
        <f t="shared" si="1"/>
        <v>1</v>
      </c>
      <c r="L13" s="20">
        <v>0</v>
      </c>
      <c r="M13" s="22">
        <f t="shared" si="2"/>
        <v>-6569475</v>
      </c>
    </row>
    <row r="14" spans="1:13" x14ac:dyDescent="0.2">
      <c r="A14" s="30">
        <v>45001</v>
      </c>
      <c r="B14" s="19" t="s">
        <v>27</v>
      </c>
      <c r="C14" s="20">
        <v>142800</v>
      </c>
      <c r="D14" s="20">
        <v>0</v>
      </c>
      <c r="E14" s="20">
        <v>142800</v>
      </c>
      <c r="F14" s="20">
        <v>69157.5</v>
      </c>
      <c r="G14" s="21">
        <f t="shared" si="0"/>
        <v>0.48429621848739496</v>
      </c>
      <c r="H14" s="20">
        <v>69157.5</v>
      </c>
      <c r="I14" s="20">
        <v>0</v>
      </c>
      <c r="J14" s="20">
        <v>69157.5</v>
      </c>
      <c r="K14" s="21">
        <f t="shared" si="1"/>
        <v>1</v>
      </c>
      <c r="L14" s="20">
        <v>0</v>
      </c>
      <c r="M14" s="22">
        <f t="shared" si="2"/>
        <v>-73642.5</v>
      </c>
    </row>
    <row r="15" spans="1:13" x14ac:dyDescent="0.2">
      <c r="A15" s="30">
        <v>52000</v>
      </c>
      <c r="B15" s="19" t="s">
        <v>28</v>
      </c>
      <c r="C15" s="20">
        <v>400</v>
      </c>
      <c r="D15" s="20">
        <v>0</v>
      </c>
      <c r="E15" s="20">
        <v>400</v>
      </c>
      <c r="F15" s="20">
        <v>0</v>
      </c>
      <c r="G15" s="21">
        <f t="shared" si="0"/>
        <v>0</v>
      </c>
      <c r="H15" s="20">
        <v>0</v>
      </c>
      <c r="I15" s="20">
        <v>0</v>
      </c>
      <c r="J15" s="20">
        <v>0</v>
      </c>
      <c r="K15" s="21" t="str">
        <f t="shared" si="1"/>
        <v xml:space="preserve"> </v>
      </c>
      <c r="L15" s="20">
        <v>0</v>
      </c>
      <c r="M15" s="22">
        <f t="shared" si="2"/>
        <v>-400</v>
      </c>
    </row>
    <row r="16" spans="1:13" x14ac:dyDescent="0.2">
      <c r="A16" s="30">
        <v>55000</v>
      </c>
      <c r="B16" s="19" t="s">
        <v>29</v>
      </c>
      <c r="C16" s="20">
        <v>12600</v>
      </c>
      <c r="D16" s="20">
        <v>0</v>
      </c>
      <c r="E16" s="20">
        <v>12600</v>
      </c>
      <c r="F16" s="20">
        <v>0</v>
      </c>
      <c r="G16" s="21">
        <f t="shared" si="0"/>
        <v>0</v>
      </c>
      <c r="H16" s="20">
        <v>0</v>
      </c>
      <c r="I16" s="20">
        <v>0</v>
      </c>
      <c r="J16" s="20">
        <v>0</v>
      </c>
      <c r="K16" s="21" t="str">
        <f t="shared" si="1"/>
        <v xml:space="preserve"> </v>
      </c>
      <c r="L16" s="20">
        <v>0</v>
      </c>
      <c r="M16" s="22">
        <f t="shared" si="2"/>
        <v>-12600</v>
      </c>
    </row>
    <row r="17" spans="1:13" x14ac:dyDescent="0.2">
      <c r="A17" s="30">
        <v>55500</v>
      </c>
      <c r="B17" s="19" t="s">
        <v>30</v>
      </c>
      <c r="C17" s="20">
        <v>45000</v>
      </c>
      <c r="D17" s="20">
        <v>0</v>
      </c>
      <c r="E17" s="20">
        <v>45000</v>
      </c>
      <c r="F17" s="20">
        <v>0</v>
      </c>
      <c r="G17" s="21">
        <f t="shared" si="0"/>
        <v>0</v>
      </c>
      <c r="H17" s="20">
        <v>0</v>
      </c>
      <c r="I17" s="20">
        <v>0</v>
      </c>
      <c r="J17" s="20">
        <v>0</v>
      </c>
      <c r="K17" s="21" t="str">
        <f t="shared" si="1"/>
        <v xml:space="preserve"> </v>
      </c>
      <c r="L17" s="20">
        <v>0</v>
      </c>
      <c r="M17" s="22">
        <f t="shared" si="2"/>
        <v>-45000</v>
      </c>
    </row>
    <row r="18" spans="1:13" x14ac:dyDescent="0.2">
      <c r="A18" s="30">
        <v>55900</v>
      </c>
      <c r="B18" s="19" t="s">
        <v>31</v>
      </c>
      <c r="C18" s="20">
        <v>38500</v>
      </c>
      <c r="D18" s="20">
        <v>0</v>
      </c>
      <c r="E18" s="20">
        <v>38500</v>
      </c>
      <c r="F18" s="20">
        <v>1740</v>
      </c>
      <c r="G18" s="21">
        <f t="shared" si="0"/>
        <v>4.5194805194805197E-2</v>
      </c>
      <c r="H18" s="20">
        <v>1220</v>
      </c>
      <c r="I18" s="20">
        <v>0</v>
      </c>
      <c r="J18" s="20">
        <v>1220</v>
      </c>
      <c r="K18" s="21">
        <f t="shared" si="1"/>
        <v>0.70114942528735635</v>
      </c>
      <c r="L18" s="20">
        <v>520</v>
      </c>
      <c r="M18" s="22">
        <f t="shared" si="2"/>
        <v>-36760</v>
      </c>
    </row>
    <row r="19" spans="1:13" x14ac:dyDescent="0.2">
      <c r="A19" s="30">
        <v>55901</v>
      </c>
      <c r="B19" s="19" t="s">
        <v>32</v>
      </c>
      <c r="C19" s="20">
        <v>109000</v>
      </c>
      <c r="D19" s="20">
        <v>0</v>
      </c>
      <c r="E19" s="20">
        <v>109000</v>
      </c>
      <c r="F19" s="20">
        <v>20838.53</v>
      </c>
      <c r="G19" s="21">
        <f t="shared" si="0"/>
        <v>0.1911791743119266</v>
      </c>
      <c r="H19" s="20">
        <v>14259.1</v>
      </c>
      <c r="I19" s="20">
        <v>0</v>
      </c>
      <c r="J19" s="20">
        <v>14259.1</v>
      </c>
      <c r="K19" s="21">
        <f t="shared" si="1"/>
        <v>0.68426611665986037</v>
      </c>
      <c r="L19" s="20">
        <v>6579.43</v>
      </c>
      <c r="M19" s="22">
        <f t="shared" si="2"/>
        <v>-88161.47</v>
      </c>
    </row>
    <row r="20" spans="1:13" x14ac:dyDescent="0.2">
      <c r="A20" s="30">
        <v>59600</v>
      </c>
      <c r="B20" s="19" t="s">
        <v>33</v>
      </c>
      <c r="C20" s="20">
        <v>227000</v>
      </c>
      <c r="D20" s="20">
        <v>0</v>
      </c>
      <c r="E20" s="20">
        <v>227000</v>
      </c>
      <c r="F20" s="20">
        <v>94576.03</v>
      </c>
      <c r="G20" s="21">
        <f t="shared" si="0"/>
        <v>0.41663449339207048</v>
      </c>
      <c r="H20" s="20">
        <v>70689.179999999993</v>
      </c>
      <c r="I20" s="20">
        <v>0</v>
      </c>
      <c r="J20" s="20">
        <v>70689.179999999993</v>
      </c>
      <c r="K20" s="21">
        <f t="shared" si="1"/>
        <v>0.74743230393578575</v>
      </c>
      <c r="L20" s="20">
        <v>23886.85</v>
      </c>
      <c r="M20" s="22">
        <f t="shared" si="2"/>
        <v>-132423.97</v>
      </c>
    </row>
    <row r="21" spans="1:13" s="3" customFormat="1" x14ac:dyDescent="0.2">
      <c r="A21" s="31"/>
      <c r="B21" s="23" t="s">
        <v>15</v>
      </c>
      <c r="C21" s="24">
        <f>SUM(C7:C20)</f>
        <v>14140400</v>
      </c>
      <c r="D21" s="24">
        <f>SUM(D7:D20)</f>
        <v>0</v>
      </c>
      <c r="E21" s="24">
        <f>SUM(E7:E20)</f>
        <v>14140400</v>
      </c>
      <c r="F21" s="24">
        <f>SUM(F7:F20)</f>
        <v>2867483.9299999997</v>
      </c>
      <c r="G21" s="25">
        <f t="shared" ref="G21:G32" si="3">F21/C21</f>
        <v>0.20278662060479191</v>
      </c>
      <c r="H21" s="24">
        <f>SUM(H7:H20)</f>
        <v>2774098.0200000005</v>
      </c>
      <c r="I21" s="24">
        <f>SUM(I7:I20)</f>
        <v>23475.96</v>
      </c>
      <c r="J21" s="24">
        <f>SUM(J7:J20)</f>
        <v>2750622.0600000005</v>
      </c>
      <c r="K21" s="25">
        <f t="shared" ref="K21" si="4">IF(F21=0," ",J21/F21)</f>
        <v>0.95924585007177388</v>
      </c>
      <c r="L21" s="24">
        <f>SUM(L7:L20)</f>
        <v>116861.87</v>
      </c>
      <c r="M21" s="24">
        <f>SUM(M7:M20)</f>
        <v>-11272916.07</v>
      </c>
    </row>
    <row r="22" spans="1:13" x14ac:dyDescent="0.2">
      <c r="A22" s="11"/>
      <c r="B22" s="11"/>
      <c r="C22" s="10"/>
      <c r="E22" s="10"/>
      <c r="G22" s="9"/>
      <c r="K22" s="9"/>
      <c r="M22" s="10"/>
    </row>
    <row r="23" spans="1:13" x14ac:dyDescent="0.2">
      <c r="A23" s="26">
        <v>70101</v>
      </c>
      <c r="B23" s="19" t="s">
        <v>34</v>
      </c>
      <c r="C23" s="20">
        <v>677400</v>
      </c>
      <c r="D23" s="20">
        <v>0</v>
      </c>
      <c r="E23" s="20">
        <v>677400</v>
      </c>
      <c r="F23" s="20">
        <v>0</v>
      </c>
      <c r="G23" s="21">
        <v>0</v>
      </c>
      <c r="H23" s="20">
        <v>0</v>
      </c>
      <c r="I23" s="20">
        <v>0</v>
      </c>
      <c r="J23" s="20">
        <v>0</v>
      </c>
      <c r="K23" s="21" t="str">
        <f>IF(F23=0," ",J23/F23)</f>
        <v xml:space="preserve"> </v>
      </c>
      <c r="L23" s="20">
        <v>0</v>
      </c>
      <c r="M23" s="22">
        <f>F23-E23</f>
        <v>-677400</v>
      </c>
    </row>
    <row r="24" spans="1:13" s="3" customFormat="1" x14ac:dyDescent="0.2">
      <c r="B24" s="23" t="s">
        <v>18</v>
      </c>
      <c r="C24" s="27">
        <f>SUM(C23)</f>
        <v>677400</v>
      </c>
      <c r="D24" s="27">
        <f t="shared" ref="D24:F24" si="5">SUM(D23)</f>
        <v>0</v>
      </c>
      <c r="E24" s="27">
        <f t="shared" si="5"/>
        <v>677400</v>
      </c>
      <c r="F24" s="27">
        <f t="shared" si="5"/>
        <v>0</v>
      </c>
      <c r="G24" s="25">
        <f t="shared" ref="G24" si="6">F24/C24</f>
        <v>0</v>
      </c>
      <c r="H24" s="27">
        <f>SUM(H23)</f>
        <v>0</v>
      </c>
      <c r="I24" s="27">
        <f t="shared" ref="I24:J24" si="7">SUM(I23)</f>
        <v>0</v>
      </c>
      <c r="J24" s="27">
        <f t="shared" si="7"/>
        <v>0</v>
      </c>
      <c r="K24" s="25" t="str">
        <f t="shared" ref="K24" si="8">IF(F24=0," ",J24/F24)</f>
        <v xml:space="preserve"> </v>
      </c>
      <c r="L24" s="27">
        <f>SUM(L23)</f>
        <v>0</v>
      </c>
      <c r="M24" s="27">
        <f>SUM(M23)</f>
        <v>-677400</v>
      </c>
    </row>
    <row r="25" spans="1:13" x14ac:dyDescent="0.2">
      <c r="A25" s="12"/>
      <c r="B25" s="13"/>
      <c r="C25" s="14"/>
      <c r="D25" s="14"/>
      <c r="E25" s="14"/>
      <c r="F25" s="14"/>
      <c r="G25" s="9"/>
      <c r="H25" s="14"/>
      <c r="I25" s="14"/>
      <c r="J25" s="14"/>
      <c r="K25" s="9"/>
      <c r="L25" s="14"/>
      <c r="M25" s="10"/>
    </row>
    <row r="26" spans="1:13" x14ac:dyDescent="0.2">
      <c r="A26" s="18">
        <v>83000</v>
      </c>
      <c r="B26" s="19" t="s">
        <v>35</v>
      </c>
      <c r="C26" s="20">
        <v>200</v>
      </c>
      <c r="D26" s="20">
        <v>0</v>
      </c>
      <c r="E26" s="20">
        <v>200</v>
      </c>
      <c r="F26" s="20">
        <v>0</v>
      </c>
      <c r="G26" s="21">
        <v>0</v>
      </c>
      <c r="H26" s="20">
        <v>0</v>
      </c>
      <c r="I26" s="20">
        <v>0</v>
      </c>
      <c r="J26" s="20">
        <v>0</v>
      </c>
      <c r="K26" s="21" t="str">
        <f t="shared" ref="K26:K29" si="9">IF(F26=0," ",J26/F26)</f>
        <v xml:space="preserve"> </v>
      </c>
      <c r="L26" s="20">
        <v>0</v>
      </c>
      <c r="M26" s="22">
        <f t="shared" ref="M26:M29" si="10">F26-E26</f>
        <v>-200</v>
      </c>
    </row>
    <row r="27" spans="1:13" x14ac:dyDescent="0.2">
      <c r="A27" s="18">
        <v>83001</v>
      </c>
      <c r="B27" s="19" t="s">
        <v>36</v>
      </c>
      <c r="C27" s="20">
        <v>13000</v>
      </c>
      <c r="D27" s="20">
        <v>0</v>
      </c>
      <c r="E27" s="20">
        <v>13000</v>
      </c>
      <c r="F27" s="20">
        <v>0</v>
      </c>
      <c r="G27" s="21">
        <v>0</v>
      </c>
      <c r="H27" s="20">
        <v>0</v>
      </c>
      <c r="I27" s="20">
        <v>0</v>
      </c>
      <c r="J27" s="20">
        <v>0</v>
      </c>
      <c r="K27" s="21" t="str">
        <f t="shared" si="9"/>
        <v xml:space="preserve"> </v>
      </c>
      <c r="L27" s="20">
        <v>0</v>
      </c>
      <c r="M27" s="22">
        <f t="shared" si="10"/>
        <v>-13000</v>
      </c>
    </row>
    <row r="28" spans="1:13" x14ac:dyDescent="0.2">
      <c r="A28" s="18">
        <v>83101</v>
      </c>
      <c r="B28" s="19" t="s">
        <v>37</v>
      </c>
      <c r="C28" s="20">
        <v>7000</v>
      </c>
      <c r="D28" s="20">
        <v>0</v>
      </c>
      <c r="E28" s="20">
        <v>7000</v>
      </c>
      <c r="F28" s="20">
        <v>0</v>
      </c>
      <c r="G28" s="21">
        <v>0</v>
      </c>
      <c r="H28" s="20">
        <v>0</v>
      </c>
      <c r="I28" s="20">
        <v>0</v>
      </c>
      <c r="J28" s="20">
        <v>0</v>
      </c>
      <c r="K28" s="21" t="str">
        <f t="shared" si="9"/>
        <v xml:space="preserve"> </v>
      </c>
      <c r="L28" s="20">
        <v>0</v>
      </c>
      <c r="M28" s="22">
        <f t="shared" si="10"/>
        <v>-7000</v>
      </c>
    </row>
    <row r="29" spans="1:13" x14ac:dyDescent="0.2">
      <c r="A29" s="18">
        <v>87000</v>
      </c>
      <c r="B29" s="19" t="s">
        <v>38</v>
      </c>
      <c r="C29" s="20">
        <v>0</v>
      </c>
      <c r="D29" s="20">
        <v>467539.19</v>
      </c>
      <c r="E29" s="20">
        <v>467539.19</v>
      </c>
      <c r="F29" s="20">
        <v>0</v>
      </c>
      <c r="G29" s="21">
        <v>0</v>
      </c>
      <c r="H29" s="20">
        <v>0</v>
      </c>
      <c r="I29" s="20">
        <v>0</v>
      </c>
      <c r="J29" s="20">
        <v>0</v>
      </c>
      <c r="K29" s="21" t="str">
        <f t="shared" si="9"/>
        <v xml:space="preserve"> </v>
      </c>
      <c r="L29" s="20">
        <v>0</v>
      </c>
      <c r="M29" s="22">
        <f t="shared" si="10"/>
        <v>-467539.19</v>
      </c>
    </row>
    <row r="30" spans="1:13" s="3" customFormat="1" x14ac:dyDescent="0.2">
      <c r="B30" s="23" t="s">
        <v>19</v>
      </c>
      <c r="C30" s="27">
        <f>SUM(C26:C29)</f>
        <v>20200</v>
      </c>
      <c r="D30" s="27">
        <f>SUM(D26:D29)</f>
        <v>467539.19</v>
      </c>
      <c r="E30" s="27">
        <f>SUM(E26:E29)</f>
        <v>487739.19</v>
      </c>
      <c r="F30" s="27">
        <f>SUM(F26:F29)</f>
        <v>0</v>
      </c>
      <c r="G30" s="25">
        <f t="shared" si="3"/>
        <v>0</v>
      </c>
      <c r="H30" s="27">
        <f>SUM(H26:H29)</f>
        <v>0</v>
      </c>
      <c r="I30" s="27">
        <f>SUM(I26:I29)</f>
        <v>0</v>
      </c>
      <c r="J30" s="27">
        <f>SUM(J26:J29)</f>
        <v>0</v>
      </c>
      <c r="K30" s="25" t="str">
        <f t="shared" ref="K30" si="11">IF(F30=0," ",J30/F30)</f>
        <v xml:space="preserve"> </v>
      </c>
      <c r="L30" s="27">
        <f>SUM(L26:L29)</f>
        <v>0</v>
      </c>
      <c r="M30" s="27">
        <f>SUM(M26:M29)</f>
        <v>-487739.19</v>
      </c>
    </row>
    <row r="31" spans="1:13" x14ac:dyDescent="0.2">
      <c r="G31" s="9"/>
      <c r="K31" s="9"/>
    </row>
    <row r="32" spans="1:13" s="3" customFormat="1" x14ac:dyDescent="0.2">
      <c r="B32" s="28" t="s">
        <v>16</v>
      </c>
      <c r="C32" s="24">
        <f>C21+C24+C30</f>
        <v>14838000</v>
      </c>
      <c r="D32" s="24">
        <f>D21+D24+D30</f>
        <v>467539.19</v>
      </c>
      <c r="E32" s="24">
        <f>E21+E24+E30</f>
        <v>15305539.189999999</v>
      </c>
      <c r="F32" s="24">
        <f>F21+F24+F30</f>
        <v>2867483.9299999997</v>
      </c>
      <c r="G32" s="25">
        <f t="shared" si="3"/>
        <v>0.19325272476074939</v>
      </c>
      <c r="H32" s="24">
        <f>H21+H24+H30</f>
        <v>2774098.0200000005</v>
      </c>
      <c r="I32" s="24">
        <f>I21+I24+I30</f>
        <v>23475.96</v>
      </c>
      <c r="J32" s="24">
        <f>J21+J24+J30</f>
        <v>2750622.0600000005</v>
      </c>
      <c r="K32" s="25">
        <f t="shared" ref="K32" si="12">J32/F32</f>
        <v>0.95924585007177388</v>
      </c>
      <c r="L32" s="24">
        <f>L21+L24+L30</f>
        <v>116861.87</v>
      </c>
      <c r="M32" s="24">
        <f>M21+M24+M30</f>
        <v>-12438055.26</v>
      </c>
    </row>
  </sheetData>
  <mergeCells count="1">
    <mergeCell ref="A1:M1"/>
  </mergeCells>
  <printOptions horizontalCentered="1" gridLines="1"/>
  <pageMargins left="0.19685039370078741" right="0.43307086614173229" top="0.39370078740157483" bottom="0.98425196850393704" header="0" footer="0.39370078740157483"/>
  <pageSetup paperSize="9" scale="79" orientation="landscape" r:id="rId1"/>
  <headerFooter alignWithMargins="0">
    <oddHeader>&amp;C
&amp;G</oddHeader>
    <oddFooter>&amp;R&amp;P /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1º trimes 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2024-04-03T07:26:55Z</cp:lastPrinted>
  <dcterms:created xsi:type="dcterms:W3CDTF">2016-04-20T09:31:50Z</dcterms:created>
  <dcterms:modified xsi:type="dcterms:W3CDTF">2024-04-03T07:27:06Z</dcterms:modified>
</cp:coreProperties>
</file>