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3 - MARZO\"/>
    </mc:Choice>
  </mc:AlternateContent>
  <bookViews>
    <workbookView xWindow="-45" yWindow="-45" windowWidth="19275" windowHeight="10275"/>
  </bookViews>
  <sheets>
    <sheet name="EJECUCIÓN INGRESOS MARZO 23" sheetId="1" r:id="rId1"/>
  </sheets>
  <definedNames>
    <definedName name="_xlnm._FilterDatabase" localSheetId="0" hidden="1">'EJECUCIÓN INGRESOS MARZO 23'!$A$5:$P$164</definedName>
    <definedName name="_xlnm.Print_Titles" localSheetId="0">'EJECUCIÓN INGRESOS MARZO 23'!$1:$5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7" i="1" l="1"/>
  <c r="P158" i="1"/>
  <c r="P159" i="1"/>
  <c r="P160" i="1"/>
  <c r="P161" i="1"/>
  <c r="P162" i="1"/>
  <c r="P163" i="1"/>
  <c r="P164" i="1"/>
  <c r="N157" i="1"/>
  <c r="N158" i="1"/>
  <c r="N159" i="1"/>
  <c r="N160" i="1"/>
  <c r="N161" i="1"/>
  <c r="N162" i="1"/>
  <c r="N163" i="1"/>
  <c r="N164" i="1"/>
  <c r="J157" i="1"/>
  <c r="J158" i="1"/>
  <c r="J159" i="1"/>
  <c r="J160" i="1"/>
  <c r="J161" i="1"/>
  <c r="J162" i="1"/>
  <c r="J163" i="1"/>
  <c r="J164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K154" i="1"/>
  <c r="L154" i="1"/>
  <c r="M154" i="1"/>
  <c r="J145" i="1"/>
  <c r="J146" i="1"/>
  <c r="J147" i="1"/>
  <c r="J148" i="1"/>
  <c r="J149" i="1"/>
  <c r="J150" i="1"/>
  <c r="J151" i="1"/>
  <c r="J152" i="1"/>
  <c r="J153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N132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J132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6" i="1" l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J136" i="1" l="1"/>
  <c r="J137" i="1"/>
  <c r="J138" i="1"/>
  <c r="J139" i="1"/>
  <c r="J140" i="1"/>
  <c r="J141" i="1"/>
  <c r="J142" i="1"/>
  <c r="J143" i="1"/>
  <c r="J144" i="1"/>
  <c r="P156" i="1" l="1"/>
  <c r="P135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N135" i="1" l="1"/>
  <c r="J135" i="1" l="1"/>
  <c r="F133" i="1" l="1"/>
  <c r="J6" i="1" l="1"/>
  <c r="O133" i="1" l="1"/>
  <c r="M133" i="1"/>
  <c r="L133" i="1"/>
  <c r="K133" i="1"/>
  <c r="I133" i="1"/>
  <c r="H133" i="1"/>
  <c r="G133" i="1"/>
  <c r="N133" i="1" l="1"/>
  <c r="J133" i="1"/>
  <c r="N156" i="1" l="1"/>
  <c r="N6" i="1"/>
  <c r="J156" i="1"/>
  <c r="O165" i="1"/>
  <c r="M165" i="1"/>
  <c r="L165" i="1"/>
  <c r="K165" i="1"/>
  <c r="I165" i="1"/>
  <c r="H165" i="1"/>
  <c r="G165" i="1"/>
  <c r="F165" i="1"/>
  <c r="O154" i="1"/>
  <c r="G154" i="1"/>
  <c r="H154" i="1"/>
  <c r="I154" i="1"/>
  <c r="F154" i="1"/>
  <c r="B156" i="1"/>
  <c r="C156" i="1"/>
  <c r="D156" i="1"/>
  <c r="F167" i="1" l="1"/>
  <c r="I167" i="1"/>
  <c r="K167" i="1"/>
  <c r="O167" i="1"/>
  <c r="G167" i="1"/>
  <c r="L167" i="1"/>
  <c r="H167" i="1"/>
  <c r="M167" i="1"/>
  <c r="N154" i="1"/>
  <c r="P165" i="1"/>
  <c r="P154" i="1"/>
  <c r="N165" i="1"/>
  <c r="J154" i="1"/>
  <c r="J165" i="1"/>
  <c r="P6" i="1"/>
  <c r="P133" i="1" s="1"/>
  <c r="J167" i="1" l="1"/>
  <c r="P167" i="1"/>
  <c r="N167" i="1"/>
</calcChain>
</file>

<file path=xl/sharedStrings.xml><?xml version="1.0" encoding="utf-8"?>
<sst xmlns="http://schemas.openxmlformats.org/spreadsheetml/2006/main" count="333" uniqueCount="331">
  <si>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</si>
  <si>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</si>
  <si>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</si>
  <si>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</si>
  <si>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</si>
  <si>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</si>
  <si>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</si>
  <si>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</si>
  <si>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</si>
  <si>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</si>
  <si>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</si>
  <si>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</si>
  <si>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</si>
  <si>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</si>
  <si>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</si>
  <si>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</si>
  <si>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</si>
  <si>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</si>
  <si>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</si>
  <si>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</si>
  <si>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</si>
  <si>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</si>
  <si>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</si>
  <si>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</si>
  <si>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</si>
  <si>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</si>
  <si>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</si>
  <si>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</si>
  <si>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</si>
  <si>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</si>
  <si>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</si>
  <si>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</si>
  <si>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</si>
  <si>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</si>
  <si>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</si>
  <si>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</si>
  <si>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</si>
  <si>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</si>
  <si>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</si>
  <si>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</si>
  <si>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</si>
  <si>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</si>
  <si>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</si>
  <si>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</si>
  <si>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</si>
  <si>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</si>
  <si>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</si>
  <si>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</si>
  <si>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</si>
  <si>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</si>
  <si>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</si>
  <si>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</si>
  <si>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</si>
  <si>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</si>
  <si>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</si>
  <si>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</si>
  <si>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</si>
  <si>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</si>
  <si>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</si>
  <si>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</si>
  <si>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</si>
  <si>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</si>
  <si>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</si>
  <si>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</si>
  <si>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</si>
  <si>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</si>
  <si>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</si>
  <si>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</si>
  <si>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</si>
  <si>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</si>
  <si>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</si>
  <si>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</si>
  <si>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</si>
  <si>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</si>
  <si>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</si>
  <si>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</si>
  <si>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</si>
  <si>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</si>
  <si>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</si>
  <si>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</si>
  <si>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</si>
  <si>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</si>
  <si>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</si>
  <si>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</si>
  <si>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</si>
  <si>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</si>
  <si>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</si>
  <si>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</si>
  <si>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</si>
  <si>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</si>
  <si>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</si>
  <si>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</si>
  <si>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</si>
  <si>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</si>
  <si>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</si>
  <si>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</si>
  <si>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</si>
  <si>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</si>
  <si>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</si>
  <si>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</si>
  <si>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</si>
  <si>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</si>
  <si>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</si>
  <si>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</si>
  <si>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</si>
  <si>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</si>
  <si>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</si>
  <si>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</si>
  <si>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</si>
  <si>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</si>
  <si>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</si>
  <si>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</si>
  <si>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</si>
  <si>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</si>
  <si>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</si>
  <si>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</si>
  <si>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</si>
  <si>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</si>
  <si>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</si>
  <si>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</si>
  <si>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</si>
  <si>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</si>
  <si>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</si>
  <si>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</si>
  <si>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</si>
  <si>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</si>
  <si>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</si>
  <si>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</si>
  <si>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</si>
  <si>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</si>
  <si>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</si>
  <si>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</si>
  <si>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</si>
  <si>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</si>
  <si>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</si>
  <si>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</si>
  <si>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</si>
  <si>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</si>
  <si>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39903</t>
  </si>
  <si>
    <t>Recursos eventuales.</t>
  </si>
  <si>
    <t>39904</t>
  </si>
  <si>
    <t>Derechos de exámen</t>
  </si>
  <si>
    <t>39906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</si>
  <si>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</si>
  <si>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</si>
  <si>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</si>
  <si>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</si>
  <si>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</si>
  <si>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</si>
  <si>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</si>
  <si>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</si>
  <si>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</si>
  <si>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</si>
  <si>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</si>
  <si>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</si>
  <si>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</si>
  <si>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</si>
  <si>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</si>
  <si>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</si>
  <si>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</si>
  <si>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</si>
  <si>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</si>
  <si>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</si>
  <si>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</si>
  <si>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</si>
  <si>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</si>
  <si>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</si>
  <si>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</si>
  <si>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</si>
  <si>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</si>
  <si>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</si>
  <si>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</si>
  <si>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</si>
  <si>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</si>
  <si>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</si>
  <si>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</si>
  <si>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</si>
  <si>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</si>
  <si>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</si>
  <si>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</si>
  <si>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</si>
  <si>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</si>
  <si>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</si>
  <si>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</si>
  <si>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</si>
  <si>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49016</t>
  </si>
  <si>
    <t>Proyecto INDNATUR</t>
  </si>
  <si>
    <t>Proyecto CIRCULAR LABS</t>
  </si>
  <si>
    <t>49703</t>
  </si>
  <si>
    <t>Proyecto URBAN GREEN UP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</si>
  <si>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</si>
  <si>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</si>
  <si>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</si>
  <si>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</si>
  <si>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</si>
  <si>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</si>
  <si>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</si>
  <si>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</si>
  <si>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</si>
  <si>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</si>
  <si>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</si>
  <si>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</si>
  <si>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</si>
  <si>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</si>
  <si>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</si>
  <si>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</si>
  <si>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79703</t>
  </si>
  <si>
    <t>79709</t>
  </si>
  <si>
    <t>79710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</si>
  <si>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</si>
  <si>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</si>
  <si>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</si>
  <si>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</si>
  <si>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</si>
  <si>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</si>
  <si>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</si>
  <si>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</si>
  <si>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</si>
  <si>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</si>
  <si>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91300</t>
  </si>
  <si>
    <t>Préstam recibidos a l/p de entes de fuera del sector público</t>
  </si>
  <si>
    <t>Protección del Medio Ambiente</t>
  </si>
  <si>
    <t>36001</t>
  </si>
  <si>
    <t>77000</t>
  </si>
  <si>
    <t>TASA PRESTACIÓN SERVICIO DEPÓSITO CANINO</t>
  </si>
  <si>
    <t>34400</t>
  </si>
  <si>
    <t>Venta de entradas a espectáculos</t>
  </si>
  <si>
    <t>REPOSICIÓN DE ACERAS CON ASFALTO FUNDIDO</t>
  </si>
  <si>
    <t>Venta de papel.</t>
  </si>
  <si>
    <t>COMPENSACIÓN GASTOS S. EN NÓMINA</t>
  </si>
  <si>
    <t>COMPENSACION GASTOS SUMINISTROS</t>
  </si>
  <si>
    <t>42020</t>
  </si>
  <si>
    <t>Compensación por beneficios fiscales.</t>
  </si>
  <si>
    <t>42021</t>
  </si>
  <si>
    <t>BONIFICACIÓN PVP PRODUCTOS ENERGÉTICOS RD LEY 6/2022</t>
  </si>
  <si>
    <t>Mº Igualdad. Pacto de Estado contra Violencia Género</t>
  </si>
  <si>
    <t>42390</t>
  </si>
  <si>
    <t>De soci merc estat,entid públic empr y otros organ públicos</t>
  </si>
  <si>
    <t>45001</t>
  </si>
  <si>
    <t>Transf. Administración General de la Comunidad Autónoma</t>
  </si>
  <si>
    <t>45080</t>
  </si>
  <si>
    <t>JCYL. Ayudas para reactivar comercio de proximidad</t>
  </si>
  <si>
    <t>45088</t>
  </si>
  <si>
    <t>Junta CyL: Gratuidad en escuelas infantiles.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</si>
  <si>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</si>
  <si>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</si>
  <si>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</si>
  <si>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</si>
  <si>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</si>
  <si>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</si>
  <si>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</si>
  <si>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</si>
  <si>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</si>
  <si>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</si>
  <si>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</si>
  <si>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</si>
  <si>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49115</t>
  </si>
  <si>
    <t>Subvención CENCYL-Ciudades Verdes</t>
  </si>
  <si>
    <t>49117</t>
  </si>
  <si>
    <t>Subvención CIRCULAR LABS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</si>
  <si>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</si>
  <si>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</si>
  <si>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</si>
  <si>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</si>
  <si>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</si>
  <si>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</si>
  <si>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</si>
  <si>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</si>
  <si>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49751</t>
  </si>
  <si>
    <t>Otras transf.Unión Europea. Fdos. MRR-Área Innovación.</t>
  </si>
  <si>
    <t>49752</t>
  </si>
  <si>
    <t>Fdos. MRR Mº de Trabajo y Economía Social</t>
  </si>
  <si>
    <t>49753</t>
  </si>
  <si>
    <t>Fdos. MRR. Mº Trabajo y Transición Ecológica. Medio Ambien</t>
  </si>
  <si>
    <t>72390</t>
  </si>
  <si>
    <t>De otras soc merc est, ent púb emp y otros organismos púb</t>
  </si>
  <si>
    <t>75084</t>
  </si>
  <si>
    <t>JCYL- Fondo de Cooperación Local inversiones ODS.</t>
  </si>
  <si>
    <t>Aportaciones empresas Asociación Amigos Catedral.</t>
  </si>
  <si>
    <t>79750</t>
  </si>
  <si>
    <t>Otras transf. UE Fdos. MRR  (JCYL) Serv. Sociales.</t>
  </si>
  <si>
    <t>79751</t>
  </si>
  <si>
    <t>Otras transf.UE.Fdos.MRR (Mº I., Comercio y T.)  Innovación.</t>
  </si>
  <si>
    <t>79752</t>
  </si>
  <si>
    <t>Transf. UE. Fds. MRR:  Área de Medio Ambiente.</t>
  </si>
  <si>
    <t>79753</t>
  </si>
  <si>
    <t>Transf. UE. Fondos MRR. Mº Polít.Terr. Área de Planificación</t>
  </si>
  <si>
    <t>79754</t>
  </si>
  <si>
    <t>Otras Transf. UE Fdos. MRR. Área de Movilidad.</t>
  </si>
  <si>
    <t>79755</t>
  </si>
  <si>
    <t>Transf. UE. Fdos. MRR: Ciudades Conectadas Mº T., Movilidad.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</si>
  <si>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</si>
  <si>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</si>
  <si>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</si>
  <si>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</si>
  <si>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</si>
  <si>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</si>
  <si>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</si>
  <si>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</si>
  <si>
    <t>39106</t>
  </si>
  <si>
    <t>MULTAS INFRACCIÓN PREVENCIÓN SANITARIA</t>
  </si>
  <si>
    <t>39700</t>
  </si>
  <si>
    <t>Canon por aprovechamientos urbanísticos.</t>
  </si>
  <si>
    <t>45003</t>
  </si>
  <si>
    <t>Junta CyL: Teleasistencia</t>
  </si>
  <si>
    <t>45035</t>
  </si>
  <si>
    <t>JCYL.- Subv. Escolariz. Gratuita Educación Infantil</t>
  </si>
  <si>
    <t>46301</t>
  </si>
  <si>
    <t>APORT.FUNCIONES INTERVENTOR MANCOMUNIDAD TIERRAS VA</t>
  </si>
  <si>
    <t>46302</t>
  </si>
  <si>
    <t>Aportación para personal de apoyo MIG URBANA y ALFOZ</t>
  </si>
  <si>
    <t>46601</t>
  </si>
  <si>
    <t>FEMP.- PROGRAMAS JUVENILES POR LOS ODS</t>
  </si>
  <si>
    <t>49715</t>
  </si>
  <si>
    <t>PROG. HORIZONTE EUROPA. PROY. SPINE</t>
  </si>
  <si>
    <t>52000</t>
  </si>
  <si>
    <t>Intereses de cuentas corrientes</t>
  </si>
  <si>
    <t>55900</t>
  </si>
  <si>
    <t>OTRAS CONCESIONES Y APROVECHAMIENTOS</t>
  </si>
  <si>
    <t>59900</t>
  </si>
  <si>
    <t>Otros ingresos patrimoniales.</t>
  </si>
  <si>
    <t>68001</t>
  </si>
  <si>
    <t>REINTEGROS DE EJERCICIOS CERRADOS SECTOR 44 INDUSTRIAL JALON</t>
  </si>
  <si>
    <t>79102</t>
  </si>
  <si>
    <t>FONDOS FEDER (JCYL).- EQUIPAMIENTO SEIS Y PC</t>
  </si>
  <si>
    <t>83090</t>
  </si>
  <si>
    <t>Reintegros del Plan Parcial Industrial Jalón</t>
  </si>
  <si>
    <t>87000</t>
  </si>
  <si>
    <t>Para gastos generales.</t>
  </si>
  <si>
    <t>87010</t>
  </si>
  <si>
    <t>Para gastos con financiación afectada.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</si>
</sst>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 applyProtection="1"/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MARZO 23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2023</v>
      </c>
      <c r="G2" s="11"/>
    </row>
    <row r="3" spans="1:16" x14ac:dyDescent="0.2">
      <c r="A3" s="12" t="s">
        <v>15</v>
      </c>
      <c r="B3" s="12"/>
      <c r="C3" s="12"/>
      <c r="D3" s="12"/>
      <c r="F3" s="21">
        <v>45016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10229890</v>
      </c>
      <c r="G6" s="28">
        <v>0</v>
      </c>
      <c r="H6" s="28">
        <v>10229890</v>
      </c>
      <c r="I6" s="28">
        <v>2548756.44</v>
      </c>
      <c r="J6" s="17">
        <f>IF(H6=0," ",I6/H6)</f>
        <v>0.24914798106333499</v>
      </c>
      <c r="K6" s="28">
        <v>2553114.6</v>
      </c>
      <c r="L6" s="28">
        <v>8716.32</v>
      </c>
      <c r="M6" s="28">
        <v>2544398.2799999998</v>
      </c>
      <c r="N6" s="17">
        <f>IF(I6=0," ",M6/I6)</f>
        <v>0.99829008377120565</v>
      </c>
      <c r="O6" s="28">
        <v>4358.16</v>
      </c>
      <c r="P6" s="18">
        <f>I6-H6</f>
        <v>-7681133.5600000005</v>
      </c>
    </row>
    <row r="7" spans="1:16" x14ac:dyDescent="0.2">
      <c r="A7" s="26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-1829.43</v>
      </c>
      <c r="J7" s="17">
        <f t="shared" ref="J7:J70" si="3">IF(H7=0," ",I7/H7)</f>
        <v>-5.5437272727272731E-3</v>
      </c>
      <c r="K7" s="28">
        <v>0</v>
      </c>
      <c r="L7" s="28">
        <v>1829.43</v>
      </c>
      <c r="M7" s="28">
        <v>-1829.43</v>
      </c>
      <c r="N7" s="17">
        <f t="shared" ref="N7:N70" si="4">IF(I7=0," ",M7/I7)</f>
        <v>1</v>
      </c>
      <c r="O7" s="28">
        <v>0</v>
      </c>
      <c r="P7" s="18">
        <f t="shared" ref="P7:P70" si="5">I7-H7</f>
        <v>-331829.43</v>
      </c>
    </row>
    <row r="8" spans="1:16" x14ac:dyDescent="0.2">
      <c r="A8" s="26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-95777.44</v>
      </c>
      <c r="J8" s="17">
        <f t="shared" si="3"/>
        <v>-1.2942897297297297E-3</v>
      </c>
      <c r="K8" s="28">
        <v>0</v>
      </c>
      <c r="L8" s="28">
        <v>127975.06</v>
      </c>
      <c r="M8" s="28">
        <v>-127975.06</v>
      </c>
      <c r="N8" s="17">
        <f t="shared" si="4"/>
        <v>1.3361712319727901</v>
      </c>
      <c r="O8" s="28">
        <v>32197.62</v>
      </c>
      <c r="P8" s="18">
        <f t="shared" si="5"/>
        <v>-74095777.439999998</v>
      </c>
    </row>
    <row r="9" spans="1:16" x14ac:dyDescent="0.2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7" t="s">
        <v>30</v>
      </c>
      <c r="F9" s="28">
        <v>16000000</v>
      </c>
      <c r="G9" s="28">
        <v>0</v>
      </c>
      <c r="H9" s="28">
        <v>16000000</v>
      </c>
      <c r="I9" s="28">
        <v>15263207.119999999</v>
      </c>
      <c r="J9" s="17">
        <f t="shared" si="3"/>
        <v>0.95395044499999992</v>
      </c>
      <c r="K9" s="28">
        <v>19825.330000000002</v>
      </c>
      <c r="L9" s="28">
        <v>5152.95</v>
      </c>
      <c r="M9" s="28">
        <v>14672.38</v>
      </c>
      <c r="N9" s="17">
        <f t="shared" si="4"/>
        <v>9.6129076180681485E-4</v>
      </c>
      <c r="O9" s="28">
        <v>15248534.74</v>
      </c>
      <c r="P9" s="18">
        <f t="shared" si="5"/>
        <v>-736792.88000000082</v>
      </c>
    </row>
    <row r="10" spans="1:16" x14ac:dyDescent="0.2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7" t="s">
        <v>32</v>
      </c>
      <c r="F10" s="28">
        <v>3250000</v>
      </c>
      <c r="G10" s="28">
        <v>0</v>
      </c>
      <c r="H10" s="28">
        <v>3250000</v>
      </c>
      <c r="I10" s="28">
        <v>389662.17</v>
      </c>
      <c r="J10" s="17">
        <f t="shared" si="3"/>
        <v>0.11989605230769231</v>
      </c>
      <c r="K10" s="28">
        <v>449422.64</v>
      </c>
      <c r="L10" s="28">
        <v>59760.47</v>
      </c>
      <c r="M10" s="28">
        <v>389662.17</v>
      </c>
      <c r="N10" s="17">
        <f t="shared" si="4"/>
        <v>1</v>
      </c>
      <c r="O10" s="28">
        <v>0</v>
      </c>
      <c r="P10" s="18">
        <f t="shared" si="5"/>
        <v>-2860337.83</v>
      </c>
    </row>
    <row r="11" spans="1:16" x14ac:dyDescent="0.2">
      <c r="A11" s="26" t="s">
        <v>33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7" t="s">
        <v>34</v>
      </c>
      <c r="F11" s="28">
        <v>11700000</v>
      </c>
      <c r="G11" s="28">
        <v>0</v>
      </c>
      <c r="H11" s="28">
        <v>11700000</v>
      </c>
      <c r="I11" s="28">
        <v>1483396.65</v>
      </c>
      <c r="J11" s="17">
        <f t="shared" si="3"/>
        <v>0.12678603846153846</v>
      </c>
      <c r="K11" s="28">
        <v>1387900.77</v>
      </c>
      <c r="L11" s="28">
        <v>23793.99</v>
      </c>
      <c r="M11" s="28">
        <v>1364106.78</v>
      </c>
      <c r="N11" s="17">
        <f t="shared" si="4"/>
        <v>0.91958329554000284</v>
      </c>
      <c r="O11" s="28">
        <v>119289.87</v>
      </c>
      <c r="P11" s="18">
        <f t="shared" si="5"/>
        <v>-10216603.35</v>
      </c>
    </row>
    <row r="12" spans="1:16" x14ac:dyDescent="0.2">
      <c r="A12" s="26" t="s">
        <v>35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7" t="s">
        <v>36</v>
      </c>
      <c r="F12" s="28">
        <v>6602690</v>
      </c>
      <c r="G12" s="28">
        <v>0</v>
      </c>
      <c r="H12" s="28">
        <v>6602690</v>
      </c>
      <c r="I12" s="28">
        <v>1621210.49</v>
      </c>
      <c r="J12" s="17">
        <f t="shared" si="3"/>
        <v>0.24553787774376806</v>
      </c>
      <c r="K12" s="28">
        <v>1633646.95</v>
      </c>
      <c r="L12" s="28">
        <v>24872.92</v>
      </c>
      <c r="M12" s="28">
        <v>1608774.03</v>
      </c>
      <c r="N12" s="17">
        <f t="shared" si="4"/>
        <v>0.99232890480495228</v>
      </c>
      <c r="O12" s="28">
        <v>12436.46</v>
      </c>
      <c r="P12" s="18">
        <f t="shared" si="5"/>
        <v>-4981479.51</v>
      </c>
    </row>
    <row r="13" spans="1:16" x14ac:dyDescent="0.2">
      <c r="A13" s="26" t="s">
        <v>37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7" t="s">
        <v>38</v>
      </c>
      <c r="F13" s="28">
        <v>104460</v>
      </c>
      <c r="G13" s="28">
        <v>0</v>
      </c>
      <c r="H13" s="28">
        <v>104460</v>
      </c>
      <c r="I13" s="28">
        <v>25964.19</v>
      </c>
      <c r="J13" s="17">
        <f t="shared" si="3"/>
        <v>0.24855628948879951</v>
      </c>
      <c r="K13" s="28">
        <v>26003.7</v>
      </c>
      <c r="L13" s="28">
        <v>79.02</v>
      </c>
      <c r="M13" s="28">
        <v>25924.68</v>
      </c>
      <c r="N13" s="17">
        <f t="shared" si="4"/>
        <v>0.9984782887507756</v>
      </c>
      <c r="O13" s="28">
        <v>39.51</v>
      </c>
      <c r="P13" s="18">
        <f t="shared" si="5"/>
        <v>-78495.81</v>
      </c>
    </row>
    <row r="14" spans="1:16" x14ac:dyDescent="0.2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8">
        <v>31350</v>
      </c>
      <c r="G14" s="28">
        <v>0</v>
      </c>
      <c r="H14" s="28">
        <v>31350</v>
      </c>
      <c r="I14" s="28">
        <v>7816.83</v>
      </c>
      <c r="J14" s="17">
        <f t="shared" si="3"/>
        <v>0.24934066985645933</v>
      </c>
      <c r="K14" s="28">
        <v>7816.83</v>
      </c>
      <c r="L14" s="28">
        <v>0</v>
      </c>
      <c r="M14" s="28">
        <v>7816.83</v>
      </c>
      <c r="N14" s="17">
        <f t="shared" si="4"/>
        <v>1</v>
      </c>
      <c r="O14" s="28">
        <v>0</v>
      </c>
      <c r="P14" s="18">
        <f t="shared" si="5"/>
        <v>-23533.17</v>
      </c>
    </row>
    <row r="15" spans="1:16" x14ac:dyDescent="0.2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8">
        <v>570450</v>
      </c>
      <c r="G15" s="28">
        <v>0</v>
      </c>
      <c r="H15" s="28">
        <v>570450</v>
      </c>
      <c r="I15" s="28">
        <v>142611.72</v>
      </c>
      <c r="J15" s="17">
        <f t="shared" si="3"/>
        <v>0.24999863265842756</v>
      </c>
      <c r="K15" s="28">
        <v>142611.72</v>
      </c>
      <c r="L15" s="28">
        <v>0</v>
      </c>
      <c r="M15" s="28">
        <v>142611.72</v>
      </c>
      <c r="N15" s="17">
        <f t="shared" si="4"/>
        <v>1</v>
      </c>
      <c r="O15" s="28">
        <v>0</v>
      </c>
      <c r="P15" s="18">
        <f t="shared" si="5"/>
        <v>-427838.28</v>
      </c>
    </row>
    <row r="16" spans="1:16" x14ac:dyDescent="0.2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8">
        <v>1579560</v>
      </c>
      <c r="G16" s="28">
        <v>0</v>
      </c>
      <c r="H16" s="28">
        <v>1579560</v>
      </c>
      <c r="I16" s="28">
        <v>393257.04</v>
      </c>
      <c r="J16" s="17">
        <f t="shared" si="3"/>
        <v>0.24896619311707055</v>
      </c>
      <c r="K16" s="28">
        <v>393524.16</v>
      </c>
      <c r="L16" s="28">
        <v>534.24</v>
      </c>
      <c r="M16" s="28">
        <v>392989.92</v>
      </c>
      <c r="N16" s="17">
        <f t="shared" si="4"/>
        <v>0.99932074960438089</v>
      </c>
      <c r="O16" s="28">
        <v>267.12</v>
      </c>
      <c r="P16" s="18">
        <f t="shared" si="5"/>
        <v>-1186302.96</v>
      </c>
    </row>
    <row r="17" spans="1:16" x14ac:dyDescent="0.2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8">
        <v>2560</v>
      </c>
      <c r="G17" s="28">
        <v>0</v>
      </c>
      <c r="H17" s="28">
        <v>2560</v>
      </c>
      <c r="I17" s="28">
        <v>637.71</v>
      </c>
      <c r="J17" s="17">
        <f t="shared" si="3"/>
        <v>0.24910546875</v>
      </c>
      <c r="K17" s="28">
        <v>637.71</v>
      </c>
      <c r="L17" s="28">
        <v>0</v>
      </c>
      <c r="M17" s="28">
        <v>637.71</v>
      </c>
      <c r="N17" s="17">
        <f t="shared" si="4"/>
        <v>1</v>
      </c>
      <c r="O17" s="28">
        <v>0</v>
      </c>
      <c r="P17" s="18">
        <f t="shared" si="5"/>
        <v>-1922.29</v>
      </c>
    </row>
    <row r="18" spans="1:16" x14ac:dyDescent="0.2">
      <c r="A18" s="26" t="s">
        <v>47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7" t="s">
        <v>48</v>
      </c>
      <c r="F18" s="28">
        <v>6225000</v>
      </c>
      <c r="G18" s="28">
        <v>0</v>
      </c>
      <c r="H18" s="28">
        <v>6225000</v>
      </c>
      <c r="I18" s="28">
        <v>612915.81999999995</v>
      </c>
      <c r="J18" s="17">
        <f t="shared" si="3"/>
        <v>9.8460372690763048E-2</v>
      </c>
      <c r="K18" s="28">
        <v>433988.16</v>
      </c>
      <c r="L18" s="28">
        <v>180142.47</v>
      </c>
      <c r="M18" s="28">
        <v>253845.69</v>
      </c>
      <c r="N18" s="17">
        <f t="shared" si="4"/>
        <v>0.4141607733342566</v>
      </c>
      <c r="O18" s="28">
        <v>359070.13</v>
      </c>
      <c r="P18" s="18">
        <f t="shared" si="5"/>
        <v>-5612084.1799999997</v>
      </c>
    </row>
    <row r="19" spans="1:16" x14ac:dyDescent="0.2">
      <c r="A19" s="26" t="s">
        <v>49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7" t="s">
        <v>50</v>
      </c>
      <c r="F19" s="28">
        <v>40000</v>
      </c>
      <c r="G19" s="28">
        <v>0</v>
      </c>
      <c r="H19" s="28">
        <v>40000</v>
      </c>
      <c r="I19" s="28">
        <v>78.209999999999994</v>
      </c>
      <c r="J19" s="17">
        <f t="shared" si="3"/>
        <v>1.95525E-3</v>
      </c>
      <c r="K19" s="28">
        <v>0</v>
      </c>
      <c r="L19" s="28">
        <v>0</v>
      </c>
      <c r="M19" s="28">
        <v>0</v>
      </c>
      <c r="N19" s="17">
        <f t="shared" si="4"/>
        <v>0</v>
      </c>
      <c r="O19" s="28">
        <v>78.209999999999994</v>
      </c>
      <c r="P19" s="18">
        <f t="shared" si="5"/>
        <v>-39921.79</v>
      </c>
    </row>
    <row r="20" spans="1:16" x14ac:dyDescent="0.2">
      <c r="A20" s="26" t="s">
        <v>51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7" t="s">
        <v>52</v>
      </c>
      <c r="F20" s="28">
        <v>4500000</v>
      </c>
      <c r="G20" s="28">
        <v>0</v>
      </c>
      <c r="H20" s="28">
        <v>4500000</v>
      </c>
      <c r="I20" s="28">
        <v>424530.48</v>
      </c>
      <c r="J20" s="17">
        <f t="shared" si="3"/>
        <v>9.4340106666666659E-2</v>
      </c>
      <c r="K20" s="28">
        <v>406538.83</v>
      </c>
      <c r="L20" s="28">
        <v>1739.27</v>
      </c>
      <c r="M20" s="28">
        <v>404799.56</v>
      </c>
      <c r="N20" s="17">
        <f t="shared" si="4"/>
        <v>0.95352296023597649</v>
      </c>
      <c r="O20" s="28">
        <v>19730.919999999998</v>
      </c>
      <c r="P20" s="18">
        <f t="shared" si="5"/>
        <v>-4075469.52</v>
      </c>
    </row>
    <row r="21" spans="1:16" x14ac:dyDescent="0.2">
      <c r="A21" s="26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7" t="s">
        <v>54</v>
      </c>
      <c r="F21" s="28">
        <v>170000</v>
      </c>
      <c r="G21" s="28">
        <v>0</v>
      </c>
      <c r="H21" s="28">
        <v>170000</v>
      </c>
      <c r="I21" s="28">
        <v>16922.66</v>
      </c>
      <c r="J21" s="17">
        <f t="shared" si="3"/>
        <v>9.9545058823529417E-2</v>
      </c>
      <c r="K21" s="28">
        <v>18985.75</v>
      </c>
      <c r="L21" s="28">
        <v>2063.09</v>
      </c>
      <c r="M21" s="28">
        <v>16922.66</v>
      </c>
      <c r="N21" s="17">
        <f t="shared" si="4"/>
        <v>1</v>
      </c>
      <c r="O21" s="28">
        <v>0</v>
      </c>
      <c r="P21" s="18">
        <f t="shared" si="5"/>
        <v>-153077.34</v>
      </c>
    </row>
    <row r="22" spans="1:16" x14ac:dyDescent="0.2">
      <c r="A22" s="26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7" t="s">
        <v>56</v>
      </c>
      <c r="F22" s="28">
        <v>150000</v>
      </c>
      <c r="G22" s="28">
        <v>0</v>
      </c>
      <c r="H22" s="28">
        <v>150000</v>
      </c>
      <c r="I22" s="28">
        <v>23084.75</v>
      </c>
      <c r="J22" s="17">
        <f t="shared" si="3"/>
        <v>0.15389833333333333</v>
      </c>
      <c r="K22" s="28">
        <v>7618.31</v>
      </c>
      <c r="L22" s="28">
        <v>822.28</v>
      </c>
      <c r="M22" s="28">
        <v>6796.03</v>
      </c>
      <c r="N22" s="17">
        <f t="shared" si="4"/>
        <v>0.29439478443561223</v>
      </c>
      <c r="O22" s="28">
        <v>16288.72</v>
      </c>
      <c r="P22" s="18">
        <f t="shared" si="5"/>
        <v>-126915.25</v>
      </c>
    </row>
    <row r="23" spans="1:16" x14ac:dyDescent="0.2">
      <c r="A23" s="26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7" t="s">
        <v>58</v>
      </c>
      <c r="F23" s="28">
        <v>280000</v>
      </c>
      <c r="G23" s="28">
        <v>0</v>
      </c>
      <c r="H23" s="28">
        <v>280000</v>
      </c>
      <c r="I23" s="28">
        <v>32498.87</v>
      </c>
      <c r="J23" s="17">
        <f t="shared" si="3"/>
        <v>0.11606739285714285</v>
      </c>
      <c r="K23" s="28">
        <v>32539.05</v>
      </c>
      <c r="L23" s="28">
        <v>484.96</v>
      </c>
      <c r="M23" s="28">
        <v>32054.09</v>
      </c>
      <c r="N23" s="17">
        <f t="shared" si="4"/>
        <v>0.9863139856862716</v>
      </c>
      <c r="O23" s="28">
        <v>444.78</v>
      </c>
      <c r="P23" s="18">
        <f t="shared" si="5"/>
        <v>-247501.13</v>
      </c>
    </row>
    <row r="24" spans="1:16" x14ac:dyDescent="0.2">
      <c r="A24" s="26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7" t="s">
        <v>60</v>
      </c>
      <c r="F24" s="28">
        <v>12000</v>
      </c>
      <c r="G24" s="28">
        <v>0</v>
      </c>
      <c r="H24" s="28">
        <v>12000</v>
      </c>
      <c r="I24" s="28">
        <v>1851.71</v>
      </c>
      <c r="J24" s="17">
        <f t="shared" si="3"/>
        <v>0.15430916666666666</v>
      </c>
      <c r="K24" s="28">
        <v>1851.71</v>
      </c>
      <c r="L24" s="28">
        <v>0</v>
      </c>
      <c r="M24" s="28">
        <v>1851.71</v>
      </c>
      <c r="N24" s="17">
        <f t="shared" si="4"/>
        <v>1</v>
      </c>
      <c r="O24" s="28">
        <v>0</v>
      </c>
      <c r="P24" s="18">
        <f t="shared" si="5"/>
        <v>-10148.290000000001</v>
      </c>
    </row>
    <row r="25" spans="1:16" x14ac:dyDescent="0.2">
      <c r="A25" s="26" t="s">
        <v>61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7" t="s">
        <v>62</v>
      </c>
      <c r="F25" s="28">
        <v>150000</v>
      </c>
      <c r="G25" s="28">
        <v>0</v>
      </c>
      <c r="H25" s="28">
        <v>150000</v>
      </c>
      <c r="I25" s="28">
        <v>82400.929999999993</v>
      </c>
      <c r="J25" s="17">
        <f t="shared" si="3"/>
        <v>0.5493395333333333</v>
      </c>
      <c r="K25" s="28">
        <v>0</v>
      </c>
      <c r="L25" s="28">
        <v>0</v>
      </c>
      <c r="M25" s="28">
        <v>0</v>
      </c>
      <c r="N25" s="17">
        <f t="shared" si="4"/>
        <v>0</v>
      </c>
      <c r="O25" s="28">
        <v>82400.929999999993</v>
      </c>
      <c r="P25" s="18">
        <f t="shared" si="5"/>
        <v>-67599.070000000007</v>
      </c>
    </row>
    <row r="26" spans="1:16" x14ac:dyDescent="0.2">
      <c r="A26" s="26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64</v>
      </c>
      <c r="F26" s="28">
        <v>15000</v>
      </c>
      <c r="G26" s="28">
        <v>0</v>
      </c>
      <c r="H26" s="28">
        <v>15000</v>
      </c>
      <c r="I26" s="28">
        <v>7272.09</v>
      </c>
      <c r="J26" s="17">
        <f t="shared" si="3"/>
        <v>0.48480600000000001</v>
      </c>
      <c r="K26" s="28">
        <v>0</v>
      </c>
      <c r="L26" s="28">
        <v>49.98</v>
      </c>
      <c r="M26" s="28">
        <v>-49.98</v>
      </c>
      <c r="N26" s="17">
        <f t="shared" si="4"/>
        <v>-6.8728522336769749E-3</v>
      </c>
      <c r="O26" s="28">
        <v>7322.07</v>
      </c>
      <c r="P26" s="18">
        <f t="shared" si="5"/>
        <v>-7727.91</v>
      </c>
    </row>
    <row r="27" spans="1:16" x14ac:dyDescent="0.2">
      <c r="A27" s="26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221</v>
      </c>
      <c r="F27" s="28">
        <v>5000</v>
      </c>
      <c r="G27" s="28">
        <v>0</v>
      </c>
      <c r="H27" s="28">
        <v>5000</v>
      </c>
      <c r="I27" s="28">
        <v>2284.84</v>
      </c>
      <c r="J27" s="17">
        <f t="shared" si="3"/>
        <v>0.45696800000000004</v>
      </c>
      <c r="K27" s="28">
        <v>0</v>
      </c>
      <c r="L27" s="28">
        <v>0</v>
      </c>
      <c r="M27" s="28">
        <v>0</v>
      </c>
      <c r="N27" s="17">
        <f t="shared" si="4"/>
        <v>0</v>
      </c>
      <c r="O27" s="28">
        <v>2284.84</v>
      </c>
      <c r="P27" s="18">
        <f t="shared" si="5"/>
        <v>-2715.16</v>
      </c>
    </row>
    <row r="28" spans="1:16" x14ac:dyDescent="0.2">
      <c r="A28" s="26" t="s">
        <v>66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224</v>
      </c>
      <c r="F28" s="28">
        <v>11000</v>
      </c>
      <c r="G28" s="28">
        <v>0</v>
      </c>
      <c r="H28" s="28">
        <v>11000</v>
      </c>
      <c r="I28" s="28">
        <v>1598.58</v>
      </c>
      <c r="J28" s="17">
        <f t="shared" si="3"/>
        <v>0.14532545454545454</v>
      </c>
      <c r="K28" s="28">
        <v>1629.38</v>
      </c>
      <c r="L28" s="28">
        <v>30.8</v>
      </c>
      <c r="M28" s="28">
        <v>1598.58</v>
      </c>
      <c r="N28" s="17">
        <f t="shared" si="4"/>
        <v>1</v>
      </c>
      <c r="O28" s="28">
        <v>0</v>
      </c>
      <c r="P28" s="18">
        <f t="shared" si="5"/>
        <v>-9401.42</v>
      </c>
    </row>
    <row r="29" spans="1:16" x14ac:dyDescent="0.2">
      <c r="A29" s="26" t="s">
        <v>67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7" t="s">
        <v>68</v>
      </c>
      <c r="F29" s="28">
        <v>5250000</v>
      </c>
      <c r="G29" s="28">
        <v>0</v>
      </c>
      <c r="H29" s="28">
        <v>5250000</v>
      </c>
      <c r="I29" s="28">
        <v>851750.96</v>
      </c>
      <c r="J29" s="17">
        <f t="shared" si="3"/>
        <v>0.16223827809523808</v>
      </c>
      <c r="K29" s="28">
        <v>851829.8</v>
      </c>
      <c r="L29" s="28">
        <v>78.84</v>
      </c>
      <c r="M29" s="28">
        <v>851750.96</v>
      </c>
      <c r="N29" s="17">
        <f t="shared" si="4"/>
        <v>1</v>
      </c>
      <c r="O29" s="28">
        <v>0</v>
      </c>
      <c r="P29" s="18">
        <f t="shared" si="5"/>
        <v>-4398249.04</v>
      </c>
    </row>
    <row r="30" spans="1:16" x14ac:dyDescent="0.2">
      <c r="A30" s="26" t="s">
        <v>69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331</v>
      </c>
      <c r="E30" s="27" t="s">
        <v>70</v>
      </c>
      <c r="F30" s="28">
        <v>1675000</v>
      </c>
      <c r="G30" s="28">
        <v>0</v>
      </c>
      <c r="H30" s="28">
        <v>1675000</v>
      </c>
      <c r="I30" s="28">
        <v>58504.95</v>
      </c>
      <c r="J30" s="17">
        <f t="shared" si="3"/>
        <v>3.492832835820895E-2</v>
      </c>
      <c r="K30" s="28">
        <v>16393.05</v>
      </c>
      <c r="L30" s="28">
        <v>584.86</v>
      </c>
      <c r="M30" s="28">
        <v>15808.19</v>
      </c>
      <c r="N30" s="17">
        <f t="shared" si="4"/>
        <v>0.27020260678797264</v>
      </c>
      <c r="O30" s="28">
        <v>42696.76</v>
      </c>
      <c r="P30" s="18">
        <f t="shared" si="5"/>
        <v>-1616495.05</v>
      </c>
    </row>
    <row r="31" spans="1:16" x14ac:dyDescent="0.2">
      <c r="A31" s="26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334</v>
      </c>
      <c r="E31" s="27" t="s">
        <v>72</v>
      </c>
      <c r="F31" s="28">
        <v>40000</v>
      </c>
      <c r="G31" s="28">
        <v>0</v>
      </c>
      <c r="H31" s="28">
        <v>40000</v>
      </c>
      <c r="I31" s="28">
        <v>1227.33</v>
      </c>
      <c r="J31" s="17">
        <f t="shared" si="3"/>
        <v>3.0683249999999999E-2</v>
      </c>
      <c r="K31" s="28">
        <v>1516.55</v>
      </c>
      <c r="L31" s="28">
        <v>289.22000000000003</v>
      </c>
      <c r="M31" s="28">
        <v>1227.33</v>
      </c>
      <c r="N31" s="17">
        <f t="shared" si="4"/>
        <v>1</v>
      </c>
      <c r="O31" s="28">
        <v>0</v>
      </c>
      <c r="P31" s="18">
        <f t="shared" si="5"/>
        <v>-38772.67</v>
      </c>
    </row>
    <row r="32" spans="1:16" x14ac:dyDescent="0.2">
      <c r="A32" s="26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335</v>
      </c>
      <c r="E32" s="27" t="s">
        <v>74</v>
      </c>
      <c r="F32" s="28">
        <v>1500000</v>
      </c>
      <c r="G32" s="28">
        <v>0</v>
      </c>
      <c r="H32" s="28">
        <v>1500000</v>
      </c>
      <c r="I32" s="28">
        <v>5842.78</v>
      </c>
      <c r="J32" s="17">
        <f t="shared" si="3"/>
        <v>3.8951866666666665E-3</v>
      </c>
      <c r="K32" s="28">
        <v>5132.01</v>
      </c>
      <c r="L32" s="28">
        <v>0</v>
      </c>
      <c r="M32" s="28">
        <v>5132.01</v>
      </c>
      <c r="N32" s="17">
        <f t="shared" si="4"/>
        <v>0.87835071661092845</v>
      </c>
      <c r="O32" s="28">
        <v>710.77</v>
      </c>
      <c r="P32" s="18">
        <f t="shared" si="5"/>
        <v>-1494157.22</v>
      </c>
    </row>
    <row r="33" spans="1:16" x14ac:dyDescent="0.2">
      <c r="A33" s="26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76</v>
      </c>
      <c r="F33" s="28">
        <v>50000</v>
      </c>
      <c r="G33" s="28">
        <v>0</v>
      </c>
      <c r="H33" s="28">
        <v>50000</v>
      </c>
      <c r="I33" s="28">
        <v>2195.38</v>
      </c>
      <c r="J33" s="17">
        <f t="shared" si="3"/>
        <v>4.3907600000000005E-2</v>
      </c>
      <c r="K33" s="28">
        <v>0</v>
      </c>
      <c r="L33" s="28">
        <v>0</v>
      </c>
      <c r="M33" s="28">
        <v>0</v>
      </c>
      <c r="N33" s="17">
        <f t="shared" si="4"/>
        <v>0</v>
      </c>
      <c r="O33" s="28">
        <v>2195.38</v>
      </c>
      <c r="P33" s="18">
        <f t="shared" si="5"/>
        <v>-47804.62</v>
      </c>
    </row>
    <row r="34" spans="1:16" x14ac:dyDescent="0.2">
      <c r="A34" s="26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78</v>
      </c>
      <c r="F34" s="28">
        <v>400000</v>
      </c>
      <c r="G34" s="28">
        <v>0</v>
      </c>
      <c r="H34" s="28">
        <v>400000</v>
      </c>
      <c r="I34" s="28">
        <v>46855.93</v>
      </c>
      <c r="J34" s="17">
        <f t="shared" si="3"/>
        <v>0.117139825</v>
      </c>
      <c r="K34" s="28">
        <v>947.72</v>
      </c>
      <c r="L34" s="28">
        <v>94.68</v>
      </c>
      <c r="M34" s="28">
        <v>853.04</v>
      </c>
      <c r="N34" s="17">
        <f t="shared" si="4"/>
        <v>1.8205593187457809E-2</v>
      </c>
      <c r="O34" s="28">
        <v>46002.89</v>
      </c>
      <c r="P34" s="18">
        <f t="shared" si="5"/>
        <v>-353144.07</v>
      </c>
    </row>
    <row r="35" spans="1:16" x14ac:dyDescent="0.2">
      <c r="A35" s="26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80</v>
      </c>
      <c r="F35" s="28">
        <v>4500000</v>
      </c>
      <c r="G35" s="28">
        <v>0</v>
      </c>
      <c r="H35" s="28">
        <v>4500000</v>
      </c>
      <c r="I35" s="28">
        <v>2122102.1</v>
      </c>
      <c r="J35" s="17">
        <f t="shared" si="3"/>
        <v>0.47157824444444446</v>
      </c>
      <c r="K35" s="28">
        <v>0</v>
      </c>
      <c r="L35" s="28">
        <v>0</v>
      </c>
      <c r="M35" s="28">
        <v>0</v>
      </c>
      <c r="N35" s="17">
        <f t="shared" si="4"/>
        <v>0</v>
      </c>
      <c r="O35" s="28">
        <v>2122102.1</v>
      </c>
      <c r="P35" s="18">
        <f t="shared" si="5"/>
        <v>-2377897.9</v>
      </c>
    </row>
    <row r="36" spans="1:16" x14ac:dyDescent="0.2">
      <c r="A36" s="26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82</v>
      </c>
      <c r="F36" s="28">
        <v>300000</v>
      </c>
      <c r="G36" s="28">
        <v>0</v>
      </c>
      <c r="H36" s="28">
        <v>300000</v>
      </c>
      <c r="I36" s="28">
        <v>93784.92</v>
      </c>
      <c r="J36" s="17">
        <f t="shared" si="3"/>
        <v>0.31261640000000002</v>
      </c>
      <c r="K36" s="28">
        <v>69631.98</v>
      </c>
      <c r="L36" s="28">
        <v>0</v>
      </c>
      <c r="M36" s="28">
        <v>69631.98</v>
      </c>
      <c r="N36" s="17">
        <f t="shared" si="4"/>
        <v>0.74246456679815898</v>
      </c>
      <c r="O36" s="28">
        <v>24152.94</v>
      </c>
      <c r="P36" s="18">
        <f t="shared" si="5"/>
        <v>-206215.08000000002</v>
      </c>
    </row>
    <row r="37" spans="1:16" x14ac:dyDescent="0.2">
      <c r="A37" s="26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338</v>
      </c>
      <c r="E37" s="27" t="s">
        <v>84</v>
      </c>
      <c r="F37" s="28">
        <v>750000</v>
      </c>
      <c r="G37" s="28">
        <v>0</v>
      </c>
      <c r="H37" s="28">
        <v>750000</v>
      </c>
      <c r="I37" s="28">
        <v>193071.76</v>
      </c>
      <c r="J37" s="17">
        <f t="shared" si="3"/>
        <v>0.25742901333333335</v>
      </c>
      <c r="K37" s="28">
        <v>193071.76</v>
      </c>
      <c r="L37" s="28">
        <v>0</v>
      </c>
      <c r="M37" s="28">
        <v>193071.76</v>
      </c>
      <c r="N37" s="17">
        <f t="shared" si="4"/>
        <v>1</v>
      </c>
      <c r="O37" s="28">
        <v>0</v>
      </c>
      <c r="P37" s="18">
        <f t="shared" si="5"/>
        <v>-556928.24</v>
      </c>
    </row>
    <row r="38" spans="1:16" x14ac:dyDescent="0.2">
      <c r="A38" s="26" t="s">
        <v>85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7" t="s">
        <v>86</v>
      </c>
      <c r="F38" s="28">
        <v>100000</v>
      </c>
      <c r="G38" s="28">
        <v>0</v>
      </c>
      <c r="H38" s="28">
        <v>100000</v>
      </c>
      <c r="I38" s="28">
        <v>436</v>
      </c>
      <c r="J38" s="17">
        <f t="shared" si="3"/>
        <v>4.3600000000000002E-3</v>
      </c>
      <c r="K38" s="28">
        <v>890</v>
      </c>
      <c r="L38" s="28">
        <v>454</v>
      </c>
      <c r="M38" s="28">
        <v>436</v>
      </c>
      <c r="N38" s="17">
        <f t="shared" si="4"/>
        <v>1</v>
      </c>
      <c r="O38" s="28">
        <v>0</v>
      </c>
      <c r="P38" s="18">
        <f t="shared" si="5"/>
        <v>-99564</v>
      </c>
    </row>
    <row r="39" spans="1:16" x14ac:dyDescent="0.2">
      <c r="A39" s="26" t="s">
        <v>87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88</v>
      </c>
      <c r="F39" s="28">
        <v>775000</v>
      </c>
      <c r="G39" s="28">
        <v>0</v>
      </c>
      <c r="H39" s="28">
        <v>775000</v>
      </c>
      <c r="I39" s="28">
        <v>7997</v>
      </c>
      <c r="J39" s="17">
        <f t="shared" si="3"/>
        <v>1.0318709677419356E-2</v>
      </c>
      <c r="K39" s="28">
        <v>7997</v>
      </c>
      <c r="L39" s="28">
        <v>0</v>
      </c>
      <c r="M39" s="28">
        <v>7997</v>
      </c>
      <c r="N39" s="17">
        <f t="shared" si="4"/>
        <v>1</v>
      </c>
      <c r="O39" s="28">
        <v>0</v>
      </c>
      <c r="P39" s="18">
        <f t="shared" si="5"/>
        <v>-767003</v>
      </c>
    </row>
    <row r="40" spans="1:16" x14ac:dyDescent="0.2">
      <c r="A40" s="26" t="s">
        <v>225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344</v>
      </c>
      <c r="E40" s="27" t="s">
        <v>226</v>
      </c>
      <c r="F40" s="28">
        <v>5000</v>
      </c>
      <c r="G40" s="28">
        <v>0</v>
      </c>
      <c r="H40" s="28">
        <v>5000</v>
      </c>
      <c r="I40" s="28">
        <v>0</v>
      </c>
      <c r="J40" s="17">
        <f t="shared" si="3"/>
        <v>0</v>
      </c>
      <c r="K40" s="28">
        <v>0</v>
      </c>
      <c r="L40" s="28">
        <v>0</v>
      </c>
      <c r="M40" s="28">
        <v>0</v>
      </c>
      <c r="N40" s="17" t="str">
        <f t="shared" si="4"/>
        <v xml:space="preserve"> </v>
      </c>
      <c r="O40" s="28">
        <v>0</v>
      </c>
      <c r="P40" s="18">
        <f t="shared" si="5"/>
        <v>-5000</v>
      </c>
    </row>
    <row r="41" spans="1:16" x14ac:dyDescent="0.2">
      <c r="A41" s="26" t="s">
        <v>89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90</v>
      </c>
      <c r="F41" s="28">
        <v>25000</v>
      </c>
      <c r="G41" s="28">
        <v>0</v>
      </c>
      <c r="H41" s="28">
        <v>25000</v>
      </c>
      <c r="I41" s="28">
        <v>5220</v>
      </c>
      <c r="J41" s="17">
        <f t="shared" si="3"/>
        <v>0.20880000000000001</v>
      </c>
      <c r="K41" s="28">
        <v>2373</v>
      </c>
      <c r="L41" s="28">
        <v>0</v>
      </c>
      <c r="M41" s="28">
        <v>2373</v>
      </c>
      <c r="N41" s="17">
        <f t="shared" si="4"/>
        <v>0.45459770114942527</v>
      </c>
      <c r="O41" s="28">
        <v>2847</v>
      </c>
      <c r="P41" s="18">
        <f t="shared" si="5"/>
        <v>-19780</v>
      </c>
    </row>
    <row r="42" spans="1:16" x14ac:dyDescent="0.2">
      <c r="A42" s="26" t="s">
        <v>91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92</v>
      </c>
      <c r="F42" s="28">
        <v>26120</v>
      </c>
      <c r="G42" s="28">
        <v>0</v>
      </c>
      <c r="H42" s="28">
        <v>26120</v>
      </c>
      <c r="I42" s="28">
        <v>6772.79</v>
      </c>
      <c r="J42" s="17">
        <f t="shared" si="3"/>
        <v>0.25929517611026032</v>
      </c>
      <c r="K42" s="28">
        <v>1551.45</v>
      </c>
      <c r="L42" s="28">
        <v>0</v>
      </c>
      <c r="M42" s="28">
        <v>1551.45</v>
      </c>
      <c r="N42" s="17">
        <f t="shared" si="4"/>
        <v>0.22907103276493146</v>
      </c>
      <c r="O42" s="28">
        <v>5221.34</v>
      </c>
      <c r="P42" s="18">
        <f t="shared" si="5"/>
        <v>-19347.21</v>
      </c>
    </row>
    <row r="43" spans="1:16" x14ac:dyDescent="0.2">
      <c r="A43" s="26" t="s">
        <v>93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94</v>
      </c>
      <c r="F43" s="28">
        <v>16000</v>
      </c>
      <c r="G43" s="28">
        <v>0</v>
      </c>
      <c r="H43" s="28">
        <v>16000</v>
      </c>
      <c r="I43" s="28">
        <v>2892.44</v>
      </c>
      <c r="J43" s="17">
        <f t="shared" si="3"/>
        <v>0.18077750000000001</v>
      </c>
      <c r="K43" s="28">
        <v>1735.47</v>
      </c>
      <c r="L43" s="28">
        <v>0</v>
      </c>
      <c r="M43" s="28">
        <v>1735.47</v>
      </c>
      <c r="N43" s="17">
        <f t="shared" si="4"/>
        <v>0.60000207437319353</v>
      </c>
      <c r="O43" s="28">
        <v>1156.97</v>
      </c>
      <c r="P43" s="18">
        <f t="shared" si="5"/>
        <v>-13107.56</v>
      </c>
    </row>
    <row r="44" spans="1:16" x14ac:dyDescent="0.2">
      <c r="A44" s="26" t="s">
        <v>95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227</v>
      </c>
      <c r="F44" s="28">
        <v>0</v>
      </c>
      <c r="G44" s="28">
        <v>0</v>
      </c>
      <c r="H44" s="28">
        <v>0</v>
      </c>
      <c r="I44" s="28">
        <v>908.86</v>
      </c>
      <c r="J44" s="17" t="str">
        <f t="shared" si="3"/>
        <v xml:space="preserve"> </v>
      </c>
      <c r="K44" s="28">
        <v>0</v>
      </c>
      <c r="L44" s="28">
        <v>0</v>
      </c>
      <c r="M44" s="28">
        <v>0</v>
      </c>
      <c r="N44" s="17">
        <f t="shared" si="4"/>
        <v>0</v>
      </c>
      <c r="O44" s="28">
        <v>908.86</v>
      </c>
      <c r="P44" s="18">
        <f t="shared" si="5"/>
        <v>908.86</v>
      </c>
    </row>
    <row r="45" spans="1:16" x14ac:dyDescent="0.2">
      <c r="A45" s="26" t="s">
        <v>96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97</v>
      </c>
      <c r="F45" s="28">
        <v>3070000</v>
      </c>
      <c r="G45" s="28">
        <v>0</v>
      </c>
      <c r="H45" s="28">
        <v>3070000</v>
      </c>
      <c r="I45" s="28">
        <v>468966.23</v>
      </c>
      <c r="J45" s="17">
        <f t="shared" si="3"/>
        <v>0.15275772964169382</v>
      </c>
      <c r="K45" s="28">
        <v>233218.5</v>
      </c>
      <c r="L45" s="28">
        <v>0</v>
      </c>
      <c r="M45" s="28">
        <v>233218.5</v>
      </c>
      <c r="N45" s="17">
        <f t="shared" si="4"/>
        <v>0.49730339858373174</v>
      </c>
      <c r="O45" s="28">
        <v>235747.73</v>
      </c>
      <c r="P45" s="18">
        <f t="shared" si="5"/>
        <v>-2601033.77</v>
      </c>
    </row>
    <row r="46" spans="1:16" x14ac:dyDescent="0.2">
      <c r="A46" s="26" t="s">
        <v>98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99</v>
      </c>
      <c r="F46" s="28">
        <v>225000</v>
      </c>
      <c r="G46" s="28">
        <v>0</v>
      </c>
      <c r="H46" s="28">
        <v>225000</v>
      </c>
      <c r="I46" s="28">
        <v>56068</v>
      </c>
      <c r="J46" s="17">
        <f t="shared" si="3"/>
        <v>0.24919111111111111</v>
      </c>
      <c r="K46" s="28">
        <v>0</v>
      </c>
      <c r="L46" s="28">
        <v>0</v>
      </c>
      <c r="M46" s="28">
        <v>0</v>
      </c>
      <c r="N46" s="17">
        <f t="shared" si="4"/>
        <v>0</v>
      </c>
      <c r="O46" s="28">
        <v>56068</v>
      </c>
      <c r="P46" s="18">
        <f t="shared" si="5"/>
        <v>-168932</v>
      </c>
    </row>
    <row r="47" spans="1:16" x14ac:dyDescent="0.2">
      <c r="A47" s="26" t="s">
        <v>100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101</v>
      </c>
      <c r="F47" s="28">
        <v>125000</v>
      </c>
      <c r="G47" s="28">
        <v>0</v>
      </c>
      <c r="H47" s="28">
        <v>125000</v>
      </c>
      <c r="I47" s="28">
        <v>0</v>
      </c>
      <c r="J47" s="17">
        <f t="shared" si="3"/>
        <v>0</v>
      </c>
      <c r="K47" s="28">
        <v>0</v>
      </c>
      <c r="L47" s="28">
        <v>0</v>
      </c>
      <c r="M47" s="28">
        <v>0</v>
      </c>
      <c r="N47" s="17" t="str">
        <f t="shared" si="4"/>
        <v xml:space="preserve"> </v>
      </c>
      <c r="O47" s="28">
        <v>0</v>
      </c>
      <c r="P47" s="18">
        <f t="shared" si="5"/>
        <v>-125000</v>
      </c>
    </row>
    <row r="48" spans="1:16" x14ac:dyDescent="0.2">
      <c r="A48" s="26" t="s">
        <v>102</v>
      </c>
      <c r="B48" s="13" t="str">
        <f t="shared" si="12"/>
        <v>3</v>
      </c>
      <c r="C48" s="13" t="str">
        <f t="shared" si="13"/>
        <v>35</v>
      </c>
      <c r="D48" s="13" t="str">
        <f t="shared" si="14"/>
        <v>351</v>
      </c>
      <c r="E48" s="27" t="s">
        <v>103</v>
      </c>
      <c r="F48" s="28">
        <v>1250000</v>
      </c>
      <c r="G48" s="28">
        <v>0</v>
      </c>
      <c r="H48" s="28">
        <v>1250000</v>
      </c>
      <c r="I48" s="28">
        <v>0</v>
      </c>
      <c r="J48" s="17">
        <f t="shared" si="3"/>
        <v>0</v>
      </c>
      <c r="K48" s="28">
        <v>0</v>
      </c>
      <c r="L48" s="28">
        <v>0</v>
      </c>
      <c r="M48" s="28">
        <v>0</v>
      </c>
      <c r="N48" s="17" t="str">
        <f t="shared" si="4"/>
        <v xml:space="preserve"> </v>
      </c>
      <c r="O48" s="28">
        <v>0</v>
      </c>
      <c r="P48" s="18">
        <f t="shared" si="5"/>
        <v>-1250000</v>
      </c>
    </row>
    <row r="49" spans="1:16" x14ac:dyDescent="0.2">
      <c r="A49" s="26" t="s">
        <v>222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7" t="s">
        <v>228</v>
      </c>
      <c r="F49" s="28">
        <v>1222855</v>
      </c>
      <c r="G49" s="28">
        <v>0</v>
      </c>
      <c r="H49" s="28">
        <v>1222855</v>
      </c>
      <c r="I49" s="28">
        <v>86334.95</v>
      </c>
      <c r="J49" s="17">
        <f t="shared" si="3"/>
        <v>7.0601134230959511E-2</v>
      </c>
      <c r="K49" s="28">
        <v>12197.76</v>
      </c>
      <c r="L49" s="28">
        <v>0</v>
      </c>
      <c r="M49" s="28">
        <v>12197.76</v>
      </c>
      <c r="N49" s="17">
        <f t="shared" si="4"/>
        <v>0.14128414969835507</v>
      </c>
      <c r="O49" s="28">
        <v>74137.19</v>
      </c>
      <c r="P49" s="18">
        <f t="shared" si="5"/>
        <v>-1136520.05</v>
      </c>
    </row>
    <row r="50" spans="1:16" x14ac:dyDescent="0.2">
      <c r="A50" s="26" t="s">
        <v>104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105</v>
      </c>
      <c r="F50" s="28">
        <v>247000</v>
      </c>
      <c r="G50" s="28">
        <v>0</v>
      </c>
      <c r="H50" s="28">
        <v>247000</v>
      </c>
      <c r="I50" s="28">
        <v>58860.55</v>
      </c>
      <c r="J50" s="17">
        <f t="shared" si="3"/>
        <v>0.23830182186234819</v>
      </c>
      <c r="K50" s="28">
        <v>21305.78</v>
      </c>
      <c r="L50" s="28">
        <v>0</v>
      </c>
      <c r="M50" s="28">
        <v>21305.78</v>
      </c>
      <c r="N50" s="17">
        <f t="shared" si="4"/>
        <v>0.36197045389484123</v>
      </c>
      <c r="O50" s="28">
        <v>37554.769999999997</v>
      </c>
      <c r="P50" s="18">
        <f t="shared" si="5"/>
        <v>-188139.45</v>
      </c>
    </row>
    <row r="51" spans="1:16" x14ac:dyDescent="0.2">
      <c r="A51" s="26" t="s">
        <v>106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107</v>
      </c>
      <c r="F51" s="28">
        <v>85000</v>
      </c>
      <c r="G51" s="28">
        <v>0</v>
      </c>
      <c r="H51" s="28">
        <v>85000</v>
      </c>
      <c r="I51" s="28">
        <v>99603.46</v>
      </c>
      <c r="J51" s="17">
        <f t="shared" si="3"/>
        <v>1.1718054117647059</v>
      </c>
      <c r="K51" s="28">
        <v>99603.46</v>
      </c>
      <c r="L51" s="28">
        <v>0</v>
      </c>
      <c r="M51" s="28">
        <v>99603.46</v>
      </c>
      <c r="N51" s="17">
        <f t="shared" si="4"/>
        <v>1</v>
      </c>
      <c r="O51" s="28">
        <v>0</v>
      </c>
      <c r="P51" s="18">
        <f t="shared" si="5"/>
        <v>14603.460000000006</v>
      </c>
    </row>
    <row r="52" spans="1:16" x14ac:dyDescent="0.2">
      <c r="A52" s="26" t="s">
        <v>108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109</v>
      </c>
      <c r="F52" s="28">
        <v>11000</v>
      </c>
      <c r="G52" s="28">
        <v>0</v>
      </c>
      <c r="H52" s="28">
        <v>11000</v>
      </c>
      <c r="I52" s="28">
        <v>0</v>
      </c>
      <c r="J52" s="17">
        <f t="shared" si="3"/>
        <v>0</v>
      </c>
      <c r="K52" s="28">
        <v>0</v>
      </c>
      <c r="L52" s="28">
        <v>0</v>
      </c>
      <c r="M52" s="28">
        <v>0</v>
      </c>
      <c r="N52" s="17" t="str">
        <f t="shared" si="4"/>
        <v xml:space="preserve"> </v>
      </c>
      <c r="O52" s="28">
        <v>0</v>
      </c>
      <c r="P52" s="18">
        <f t="shared" si="5"/>
        <v>-11000</v>
      </c>
    </row>
    <row r="53" spans="1:16" x14ac:dyDescent="0.2">
      <c r="A53" s="26" t="s">
        <v>110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111</v>
      </c>
      <c r="F53" s="28">
        <v>141000</v>
      </c>
      <c r="G53" s="28">
        <v>0</v>
      </c>
      <c r="H53" s="28">
        <v>141000</v>
      </c>
      <c r="I53" s="28">
        <v>8105.61</v>
      </c>
      <c r="J53" s="17">
        <f t="shared" si="3"/>
        <v>5.7486595744680846E-2</v>
      </c>
      <c r="K53" s="28">
        <v>7700.75</v>
      </c>
      <c r="L53" s="28">
        <v>0</v>
      </c>
      <c r="M53" s="28">
        <v>7700.75</v>
      </c>
      <c r="N53" s="17">
        <f t="shared" si="4"/>
        <v>0.95005187765017074</v>
      </c>
      <c r="O53" s="28">
        <v>404.86</v>
      </c>
      <c r="P53" s="18">
        <f t="shared" si="5"/>
        <v>-132894.39000000001</v>
      </c>
    </row>
    <row r="54" spans="1:16" x14ac:dyDescent="0.2">
      <c r="A54" s="26" t="s">
        <v>112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113</v>
      </c>
      <c r="F54" s="28">
        <v>120000</v>
      </c>
      <c r="G54" s="28">
        <v>0</v>
      </c>
      <c r="H54" s="28">
        <v>120000</v>
      </c>
      <c r="I54" s="28">
        <v>31116.99</v>
      </c>
      <c r="J54" s="17">
        <f t="shared" si="3"/>
        <v>0.25930825000000002</v>
      </c>
      <c r="K54" s="28">
        <v>0</v>
      </c>
      <c r="L54" s="28">
        <v>0</v>
      </c>
      <c r="M54" s="28">
        <v>0</v>
      </c>
      <c r="N54" s="17">
        <f t="shared" si="4"/>
        <v>0</v>
      </c>
      <c r="O54" s="28">
        <v>31116.99</v>
      </c>
      <c r="P54" s="18">
        <f t="shared" si="5"/>
        <v>-88883.01</v>
      </c>
    </row>
    <row r="55" spans="1:16" x14ac:dyDescent="0.2">
      <c r="A55" s="26" t="s">
        <v>114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7" t="s">
        <v>115</v>
      </c>
      <c r="F55" s="28">
        <v>500000</v>
      </c>
      <c r="G55" s="28">
        <v>0</v>
      </c>
      <c r="H55" s="28">
        <v>500000</v>
      </c>
      <c r="I55" s="28">
        <v>64488.24</v>
      </c>
      <c r="J55" s="17">
        <f t="shared" si="3"/>
        <v>0.12897648</v>
      </c>
      <c r="K55" s="28">
        <v>60654.8</v>
      </c>
      <c r="L55" s="28">
        <v>0</v>
      </c>
      <c r="M55" s="28">
        <v>60654.8</v>
      </c>
      <c r="N55" s="17">
        <f t="shared" si="4"/>
        <v>0.94055598354056502</v>
      </c>
      <c r="O55" s="28">
        <v>3833.44</v>
      </c>
      <c r="P55" s="18">
        <f t="shared" si="5"/>
        <v>-435511.76</v>
      </c>
    </row>
    <row r="56" spans="1:16" x14ac:dyDescent="0.2">
      <c r="A56" s="26" t="s">
        <v>116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7" t="s">
        <v>117</v>
      </c>
      <c r="F56" s="28">
        <v>120000</v>
      </c>
      <c r="G56" s="28">
        <v>0</v>
      </c>
      <c r="H56" s="28">
        <v>120000</v>
      </c>
      <c r="I56" s="28">
        <v>41842.79</v>
      </c>
      <c r="J56" s="17">
        <f t="shared" si="3"/>
        <v>0.34868991666666665</v>
      </c>
      <c r="K56" s="28">
        <v>5282</v>
      </c>
      <c r="L56" s="28">
        <v>91.21</v>
      </c>
      <c r="M56" s="28">
        <v>5190.79</v>
      </c>
      <c r="N56" s="17">
        <f t="shared" si="4"/>
        <v>0.12405458622620527</v>
      </c>
      <c r="O56" s="28">
        <v>36652</v>
      </c>
      <c r="P56" s="18">
        <f t="shared" si="5"/>
        <v>-78157.209999999992</v>
      </c>
    </row>
    <row r="57" spans="1:16" x14ac:dyDescent="0.2">
      <c r="A57" s="26" t="s">
        <v>118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119</v>
      </c>
      <c r="F57" s="28">
        <v>70000</v>
      </c>
      <c r="G57" s="28">
        <v>0</v>
      </c>
      <c r="H57" s="28">
        <v>70000</v>
      </c>
      <c r="I57" s="28">
        <v>9365.2199999999993</v>
      </c>
      <c r="J57" s="17">
        <f t="shared" si="3"/>
        <v>0.13378885714285713</v>
      </c>
      <c r="K57" s="28">
        <v>540.24</v>
      </c>
      <c r="L57" s="28">
        <v>0</v>
      </c>
      <c r="M57" s="28">
        <v>540.24</v>
      </c>
      <c r="N57" s="17">
        <f t="shared" si="4"/>
        <v>5.7685777803404517E-2</v>
      </c>
      <c r="O57" s="28">
        <v>8824.98</v>
      </c>
      <c r="P57" s="18">
        <f t="shared" si="5"/>
        <v>-60634.78</v>
      </c>
    </row>
    <row r="58" spans="1:16" x14ac:dyDescent="0.2">
      <c r="A58" s="26" t="s">
        <v>120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121</v>
      </c>
      <c r="F58" s="28">
        <v>115000</v>
      </c>
      <c r="G58" s="28">
        <v>0</v>
      </c>
      <c r="H58" s="28">
        <v>115000</v>
      </c>
      <c r="I58" s="28">
        <v>23763.88</v>
      </c>
      <c r="J58" s="17">
        <f t="shared" si="3"/>
        <v>0.20664243478260871</v>
      </c>
      <c r="K58" s="28">
        <v>0</v>
      </c>
      <c r="L58" s="28">
        <v>0</v>
      </c>
      <c r="M58" s="28">
        <v>0</v>
      </c>
      <c r="N58" s="17">
        <f t="shared" si="4"/>
        <v>0</v>
      </c>
      <c r="O58" s="28">
        <v>23763.88</v>
      </c>
      <c r="P58" s="18">
        <f t="shared" si="5"/>
        <v>-91236.12</v>
      </c>
    </row>
    <row r="59" spans="1:16" x14ac:dyDescent="0.2">
      <c r="A59" s="26" t="s">
        <v>122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123</v>
      </c>
      <c r="F59" s="28">
        <v>45000</v>
      </c>
      <c r="G59" s="28">
        <v>0</v>
      </c>
      <c r="H59" s="28">
        <v>45000</v>
      </c>
      <c r="I59" s="28">
        <v>5409</v>
      </c>
      <c r="J59" s="17">
        <f t="shared" si="3"/>
        <v>0.1202</v>
      </c>
      <c r="K59" s="28">
        <v>0</v>
      </c>
      <c r="L59" s="28">
        <v>0</v>
      </c>
      <c r="M59" s="28">
        <v>0</v>
      </c>
      <c r="N59" s="17">
        <f t="shared" si="4"/>
        <v>0</v>
      </c>
      <c r="O59" s="28">
        <v>5409</v>
      </c>
      <c r="P59" s="18">
        <f t="shared" si="5"/>
        <v>-39591</v>
      </c>
    </row>
    <row r="60" spans="1:16" x14ac:dyDescent="0.2">
      <c r="A60" s="26" t="s">
        <v>299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300</v>
      </c>
      <c r="F60" s="28">
        <v>0</v>
      </c>
      <c r="G60" s="28">
        <v>0</v>
      </c>
      <c r="H60" s="28">
        <v>0</v>
      </c>
      <c r="I60" s="28">
        <v>-101.09</v>
      </c>
      <c r="J60" s="17" t="str">
        <f t="shared" si="3"/>
        <v xml:space="preserve"> </v>
      </c>
      <c r="K60" s="28">
        <v>0</v>
      </c>
      <c r="L60" s="28">
        <v>101.09</v>
      </c>
      <c r="M60" s="28">
        <v>-101.09</v>
      </c>
      <c r="N60" s="17">
        <f t="shared" si="4"/>
        <v>1</v>
      </c>
      <c r="O60" s="28">
        <v>0</v>
      </c>
      <c r="P60" s="18">
        <f t="shared" si="5"/>
        <v>-101.09</v>
      </c>
    </row>
    <row r="61" spans="1:16" x14ac:dyDescent="0.2">
      <c r="A61" s="26" t="s">
        <v>124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125</v>
      </c>
      <c r="F61" s="28">
        <v>100000</v>
      </c>
      <c r="G61" s="28">
        <v>0</v>
      </c>
      <c r="H61" s="28">
        <v>100000</v>
      </c>
      <c r="I61" s="28">
        <v>87468.9</v>
      </c>
      <c r="J61" s="17">
        <f t="shared" si="3"/>
        <v>0.87468899999999994</v>
      </c>
      <c r="K61" s="28">
        <v>0</v>
      </c>
      <c r="L61" s="28">
        <v>0</v>
      </c>
      <c r="M61" s="28">
        <v>0</v>
      </c>
      <c r="N61" s="17">
        <f t="shared" si="4"/>
        <v>0</v>
      </c>
      <c r="O61" s="28">
        <v>87468.9</v>
      </c>
      <c r="P61" s="18">
        <f t="shared" si="5"/>
        <v>-12531.100000000006</v>
      </c>
    </row>
    <row r="62" spans="1:16" x14ac:dyDescent="0.2">
      <c r="A62" s="26" t="s">
        <v>126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127</v>
      </c>
      <c r="F62" s="28">
        <v>5000000</v>
      </c>
      <c r="G62" s="28">
        <v>0</v>
      </c>
      <c r="H62" s="28">
        <v>5000000</v>
      </c>
      <c r="I62" s="28">
        <v>273344.25</v>
      </c>
      <c r="J62" s="17">
        <f t="shared" si="3"/>
        <v>5.4668849999999998E-2</v>
      </c>
      <c r="K62" s="28">
        <v>281310</v>
      </c>
      <c r="L62" s="28">
        <v>7965.75</v>
      </c>
      <c r="M62" s="28">
        <v>273344.25</v>
      </c>
      <c r="N62" s="17">
        <f t="shared" si="4"/>
        <v>1</v>
      </c>
      <c r="O62" s="28">
        <v>0</v>
      </c>
      <c r="P62" s="18">
        <f t="shared" si="5"/>
        <v>-4726655.75</v>
      </c>
    </row>
    <row r="63" spans="1:16" x14ac:dyDescent="0.2">
      <c r="A63" s="26" t="s">
        <v>128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392</v>
      </c>
      <c r="E63" s="27" t="s">
        <v>129</v>
      </c>
      <c r="F63" s="28">
        <v>25000</v>
      </c>
      <c r="G63" s="28">
        <v>0</v>
      </c>
      <c r="H63" s="28">
        <v>25000</v>
      </c>
      <c r="I63" s="28">
        <v>662.26</v>
      </c>
      <c r="J63" s="17">
        <f t="shared" si="3"/>
        <v>2.6490400000000001E-2</v>
      </c>
      <c r="K63" s="28">
        <v>662.26</v>
      </c>
      <c r="L63" s="28">
        <v>0</v>
      </c>
      <c r="M63" s="28">
        <v>662.26</v>
      </c>
      <c r="N63" s="17">
        <f t="shared" si="4"/>
        <v>1</v>
      </c>
      <c r="O63" s="28">
        <v>0</v>
      </c>
      <c r="P63" s="18">
        <f t="shared" si="5"/>
        <v>-24337.74</v>
      </c>
    </row>
    <row r="64" spans="1:16" x14ac:dyDescent="0.2">
      <c r="A64" s="26" t="s">
        <v>130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131</v>
      </c>
      <c r="F64" s="28">
        <v>185000</v>
      </c>
      <c r="G64" s="28">
        <v>0</v>
      </c>
      <c r="H64" s="28">
        <v>185000</v>
      </c>
      <c r="I64" s="28">
        <v>5800.09</v>
      </c>
      <c r="J64" s="17">
        <f t="shared" si="3"/>
        <v>3.1351837837837841E-2</v>
      </c>
      <c r="K64" s="28">
        <v>6216.35</v>
      </c>
      <c r="L64" s="28">
        <v>416.26</v>
      </c>
      <c r="M64" s="28">
        <v>5800.09</v>
      </c>
      <c r="N64" s="17">
        <f t="shared" si="4"/>
        <v>1</v>
      </c>
      <c r="O64" s="28">
        <v>0</v>
      </c>
      <c r="P64" s="18">
        <f t="shared" si="5"/>
        <v>-179199.91</v>
      </c>
    </row>
    <row r="65" spans="1:16" x14ac:dyDescent="0.2">
      <c r="A65" s="26" t="s">
        <v>132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133</v>
      </c>
      <c r="F65" s="28">
        <v>600000</v>
      </c>
      <c r="G65" s="28">
        <v>0</v>
      </c>
      <c r="H65" s="28">
        <v>600000</v>
      </c>
      <c r="I65" s="28">
        <v>34377.68</v>
      </c>
      <c r="J65" s="17">
        <f t="shared" si="3"/>
        <v>5.7296133333333332E-2</v>
      </c>
      <c r="K65" s="28">
        <v>45129.04</v>
      </c>
      <c r="L65" s="28">
        <v>10751.36</v>
      </c>
      <c r="M65" s="28">
        <v>34377.68</v>
      </c>
      <c r="N65" s="17">
        <f t="shared" si="4"/>
        <v>1</v>
      </c>
      <c r="O65" s="28">
        <v>0</v>
      </c>
      <c r="P65" s="18">
        <f t="shared" si="5"/>
        <v>-565622.31999999995</v>
      </c>
    </row>
    <row r="66" spans="1:16" x14ac:dyDescent="0.2">
      <c r="A66" s="26" t="s">
        <v>134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393</v>
      </c>
      <c r="E66" s="27" t="s">
        <v>135</v>
      </c>
      <c r="F66" s="28">
        <v>300000</v>
      </c>
      <c r="G66" s="28">
        <v>0</v>
      </c>
      <c r="H66" s="28">
        <v>300000</v>
      </c>
      <c r="I66" s="28">
        <v>22125.56</v>
      </c>
      <c r="J66" s="17">
        <f t="shared" si="3"/>
        <v>7.3751866666666666E-2</v>
      </c>
      <c r="K66" s="28">
        <v>23169.17</v>
      </c>
      <c r="L66" s="28">
        <v>1352.67</v>
      </c>
      <c r="M66" s="28">
        <v>21816.5</v>
      </c>
      <c r="N66" s="17">
        <f t="shared" si="4"/>
        <v>0.98603153999266002</v>
      </c>
      <c r="O66" s="28">
        <v>309.06</v>
      </c>
      <c r="P66" s="18">
        <f t="shared" si="5"/>
        <v>-277874.44</v>
      </c>
    </row>
    <row r="67" spans="1:16" x14ac:dyDescent="0.2">
      <c r="A67" s="26" t="s">
        <v>136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396</v>
      </c>
      <c r="E67" s="27" t="s">
        <v>137</v>
      </c>
      <c r="F67" s="28">
        <v>805100</v>
      </c>
      <c r="G67" s="28">
        <v>0</v>
      </c>
      <c r="H67" s="28">
        <v>805100</v>
      </c>
      <c r="I67" s="28">
        <v>11154.65</v>
      </c>
      <c r="J67" s="17">
        <f t="shared" si="3"/>
        <v>1.3854986958141845E-2</v>
      </c>
      <c r="K67" s="28">
        <v>0</v>
      </c>
      <c r="L67" s="28">
        <v>0</v>
      </c>
      <c r="M67" s="28">
        <v>0</v>
      </c>
      <c r="N67" s="17">
        <f t="shared" si="4"/>
        <v>0</v>
      </c>
      <c r="O67" s="28">
        <v>11154.65</v>
      </c>
      <c r="P67" s="18">
        <f t="shared" si="5"/>
        <v>-793945.35</v>
      </c>
    </row>
    <row r="68" spans="1:16" x14ac:dyDescent="0.2">
      <c r="A68" s="26" t="s">
        <v>301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397</v>
      </c>
      <c r="E68" s="27" t="s">
        <v>302</v>
      </c>
      <c r="F68" s="28">
        <v>0</v>
      </c>
      <c r="G68" s="28">
        <v>0</v>
      </c>
      <c r="H68" s="28">
        <v>0</v>
      </c>
      <c r="I68" s="28">
        <v>38536.25</v>
      </c>
      <c r="J68" s="17" t="str">
        <f t="shared" si="3"/>
        <v xml:space="preserve"> </v>
      </c>
      <c r="K68" s="28">
        <v>38536.25</v>
      </c>
      <c r="L68" s="28">
        <v>0</v>
      </c>
      <c r="M68" s="28">
        <v>38536.25</v>
      </c>
      <c r="N68" s="17">
        <f t="shared" si="4"/>
        <v>1</v>
      </c>
      <c r="O68" s="28">
        <v>0</v>
      </c>
      <c r="P68" s="18">
        <f t="shared" si="5"/>
        <v>38536.25</v>
      </c>
    </row>
    <row r="69" spans="1:16" x14ac:dyDescent="0.2">
      <c r="A69" s="26" t="s">
        <v>138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399</v>
      </c>
      <c r="E69" s="27" t="s">
        <v>139</v>
      </c>
      <c r="F69" s="28">
        <v>150000</v>
      </c>
      <c r="G69" s="28">
        <v>0</v>
      </c>
      <c r="H69" s="28">
        <v>150000</v>
      </c>
      <c r="I69" s="28">
        <v>162263.06</v>
      </c>
      <c r="J69" s="17">
        <f t="shared" si="3"/>
        <v>1.0817537333333334</v>
      </c>
      <c r="K69" s="28">
        <v>162263.06</v>
      </c>
      <c r="L69" s="28">
        <v>0</v>
      </c>
      <c r="M69" s="28">
        <v>162263.06</v>
      </c>
      <c r="N69" s="17">
        <f t="shared" si="4"/>
        <v>1</v>
      </c>
      <c r="O69" s="28">
        <v>0</v>
      </c>
      <c r="P69" s="18">
        <f t="shared" si="5"/>
        <v>12263.059999999998</v>
      </c>
    </row>
    <row r="70" spans="1:16" x14ac:dyDescent="0.2">
      <c r="A70" s="26" t="s">
        <v>140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7" t="s">
        <v>141</v>
      </c>
      <c r="F70" s="28">
        <v>10000</v>
      </c>
      <c r="G70" s="28">
        <v>0</v>
      </c>
      <c r="H70" s="28">
        <v>10000</v>
      </c>
      <c r="I70" s="28">
        <v>0</v>
      </c>
      <c r="J70" s="17">
        <f t="shared" si="3"/>
        <v>0</v>
      </c>
      <c r="K70" s="28">
        <v>0</v>
      </c>
      <c r="L70" s="28">
        <v>0</v>
      </c>
      <c r="M70" s="28">
        <v>0</v>
      </c>
      <c r="N70" s="17" t="str">
        <f t="shared" si="4"/>
        <v xml:space="preserve"> </v>
      </c>
      <c r="O70" s="28">
        <v>0</v>
      </c>
      <c r="P70" s="18">
        <f t="shared" si="5"/>
        <v>-10000</v>
      </c>
    </row>
    <row r="71" spans="1:16" x14ac:dyDescent="0.2">
      <c r="A71" s="26" t="s">
        <v>142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229</v>
      </c>
      <c r="F71" s="28">
        <v>0</v>
      </c>
      <c r="G71" s="28">
        <v>0</v>
      </c>
      <c r="H71" s="28">
        <v>0</v>
      </c>
      <c r="I71" s="28">
        <v>1896.28</v>
      </c>
      <c r="J71" s="17" t="str">
        <f t="shared" ref="J71:J132" si="18">IF(H71=0," ",I71/H71)</f>
        <v xml:space="preserve"> </v>
      </c>
      <c r="K71" s="28">
        <v>1896.28</v>
      </c>
      <c r="L71" s="28">
        <v>0</v>
      </c>
      <c r="M71" s="28">
        <v>1896.28</v>
      </c>
      <c r="N71" s="17">
        <f t="shared" ref="N71:N132" si="19">IF(I71=0," ",M71/I71)</f>
        <v>1</v>
      </c>
      <c r="O71" s="28">
        <v>0</v>
      </c>
      <c r="P71" s="18">
        <f t="shared" ref="P71:P132" si="20">I71-H71</f>
        <v>1896.28</v>
      </c>
    </row>
    <row r="72" spans="1:16" x14ac:dyDescent="0.2">
      <c r="A72" s="26" t="s">
        <v>143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230</v>
      </c>
      <c r="F72" s="28">
        <v>11000</v>
      </c>
      <c r="G72" s="28">
        <v>0</v>
      </c>
      <c r="H72" s="28">
        <v>11000</v>
      </c>
      <c r="I72" s="28">
        <v>2880.05</v>
      </c>
      <c r="J72" s="17">
        <f t="shared" si="18"/>
        <v>0.26182272727272726</v>
      </c>
      <c r="K72" s="28">
        <v>877.19</v>
      </c>
      <c r="L72" s="28">
        <v>0</v>
      </c>
      <c r="M72" s="28">
        <v>877.19</v>
      </c>
      <c r="N72" s="17">
        <f t="shared" si="19"/>
        <v>0.3045745733581014</v>
      </c>
      <c r="O72" s="28">
        <v>2002.86</v>
      </c>
      <c r="P72" s="18">
        <f t="shared" si="20"/>
        <v>-8119.95</v>
      </c>
    </row>
    <row r="73" spans="1:16" x14ac:dyDescent="0.2">
      <c r="A73" s="26" t="s">
        <v>144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145</v>
      </c>
      <c r="F73" s="28">
        <v>3600</v>
      </c>
      <c r="G73" s="28">
        <v>0</v>
      </c>
      <c r="H73" s="28">
        <v>3600</v>
      </c>
      <c r="I73" s="28">
        <v>0</v>
      </c>
      <c r="J73" s="17">
        <f t="shared" si="18"/>
        <v>0</v>
      </c>
      <c r="K73" s="28">
        <v>0</v>
      </c>
      <c r="L73" s="28">
        <v>0</v>
      </c>
      <c r="M73" s="28">
        <v>0</v>
      </c>
      <c r="N73" s="17" t="str">
        <f t="shared" si="19"/>
        <v xml:space="preserve"> </v>
      </c>
      <c r="O73" s="28">
        <v>0</v>
      </c>
      <c r="P73" s="18">
        <f t="shared" si="20"/>
        <v>-3600</v>
      </c>
    </row>
    <row r="74" spans="1:16" x14ac:dyDescent="0.2">
      <c r="A74" s="26" t="s">
        <v>146</v>
      </c>
      <c r="B74" s="13" t="str">
        <f t="shared" si="12"/>
        <v>4</v>
      </c>
      <c r="C74" s="13" t="str">
        <f t="shared" si="13"/>
        <v>42</v>
      </c>
      <c r="D74" s="13" t="str">
        <f t="shared" si="14"/>
        <v>420</v>
      </c>
      <c r="E74" s="27" t="s">
        <v>147</v>
      </c>
      <c r="F74" s="28">
        <v>86647710</v>
      </c>
      <c r="G74" s="28">
        <v>0</v>
      </c>
      <c r="H74" s="28">
        <v>86647710</v>
      </c>
      <c r="I74" s="28">
        <v>21499425.57</v>
      </c>
      <c r="J74" s="17">
        <f t="shared" si="18"/>
        <v>0.24812456751597936</v>
      </c>
      <c r="K74" s="28">
        <v>21580676.16</v>
      </c>
      <c r="L74" s="28">
        <v>162501.18</v>
      </c>
      <c r="M74" s="28">
        <v>21418174.98</v>
      </c>
      <c r="N74" s="17">
        <f t="shared" si="19"/>
        <v>0.99622080181931116</v>
      </c>
      <c r="O74" s="28">
        <v>81250.59</v>
      </c>
      <c r="P74" s="18">
        <f t="shared" si="20"/>
        <v>-65148284.43</v>
      </c>
    </row>
    <row r="75" spans="1:16" x14ac:dyDescent="0.2">
      <c r="A75" s="26" t="s">
        <v>231</v>
      </c>
      <c r="B75" s="13" t="str">
        <f t="shared" si="12"/>
        <v>4</v>
      </c>
      <c r="C75" s="13" t="str">
        <f t="shared" si="13"/>
        <v>42</v>
      </c>
      <c r="D75" s="13" t="str">
        <f t="shared" si="14"/>
        <v>420</v>
      </c>
      <c r="E75" s="27" t="s">
        <v>232</v>
      </c>
      <c r="F75" s="28">
        <v>2309360</v>
      </c>
      <c r="G75" s="28">
        <v>0</v>
      </c>
      <c r="H75" s="28">
        <v>2309360</v>
      </c>
      <c r="I75" s="28">
        <v>0</v>
      </c>
      <c r="J75" s="17">
        <f t="shared" si="18"/>
        <v>0</v>
      </c>
      <c r="K75" s="28">
        <v>0</v>
      </c>
      <c r="L75" s="28">
        <v>0</v>
      </c>
      <c r="M75" s="28">
        <v>0</v>
      </c>
      <c r="N75" s="17" t="str">
        <f t="shared" si="19"/>
        <v xml:space="preserve"> </v>
      </c>
      <c r="O75" s="28">
        <v>0</v>
      </c>
      <c r="P75" s="18">
        <f t="shared" si="20"/>
        <v>-2309360</v>
      </c>
    </row>
    <row r="76" spans="1:16" x14ac:dyDescent="0.2">
      <c r="A76" s="26" t="s">
        <v>233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7" t="s">
        <v>234</v>
      </c>
      <c r="F76" s="28">
        <v>0</v>
      </c>
      <c r="G76" s="28">
        <v>0</v>
      </c>
      <c r="H76" s="28">
        <v>0</v>
      </c>
      <c r="I76" s="28">
        <v>16614.43</v>
      </c>
      <c r="J76" s="17" t="str">
        <f t="shared" si="18"/>
        <v xml:space="preserve"> </v>
      </c>
      <c r="K76" s="28">
        <v>16614.43</v>
      </c>
      <c r="L76" s="28">
        <v>0</v>
      </c>
      <c r="M76" s="28">
        <v>16614.43</v>
      </c>
      <c r="N76" s="17">
        <f t="shared" si="19"/>
        <v>1</v>
      </c>
      <c r="O76" s="28">
        <v>0</v>
      </c>
      <c r="P76" s="18">
        <f t="shared" si="20"/>
        <v>16614.43</v>
      </c>
    </row>
    <row r="77" spans="1:16" x14ac:dyDescent="0.2">
      <c r="A77" s="26" t="s">
        <v>148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149</v>
      </c>
      <c r="F77" s="28">
        <v>1500000</v>
      </c>
      <c r="G77" s="28">
        <v>0</v>
      </c>
      <c r="H77" s="28">
        <v>1500000</v>
      </c>
      <c r="I77" s="28">
        <v>0</v>
      </c>
      <c r="J77" s="17">
        <f t="shared" si="18"/>
        <v>0</v>
      </c>
      <c r="K77" s="28">
        <v>0</v>
      </c>
      <c r="L77" s="28">
        <v>0</v>
      </c>
      <c r="M77" s="28">
        <v>0</v>
      </c>
      <c r="N77" s="17" t="str">
        <f t="shared" si="19"/>
        <v xml:space="preserve"> </v>
      </c>
      <c r="O77" s="28">
        <v>0</v>
      </c>
      <c r="P77" s="18">
        <f t="shared" si="20"/>
        <v>-1500000</v>
      </c>
    </row>
    <row r="78" spans="1:16" x14ac:dyDescent="0.2">
      <c r="A78" s="26" t="s">
        <v>150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235</v>
      </c>
      <c r="F78" s="28">
        <v>0</v>
      </c>
      <c r="G78" s="28">
        <v>79500</v>
      </c>
      <c r="H78" s="28">
        <v>79500</v>
      </c>
      <c r="I78" s="28">
        <v>0</v>
      </c>
      <c r="J78" s="17">
        <f t="shared" si="18"/>
        <v>0</v>
      </c>
      <c r="K78" s="28">
        <v>0</v>
      </c>
      <c r="L78" s="28">
        <v>0</v>
      </c>
      <c r="M78" s="28">
        <v>0</v>
      </c>
      <c r="N78" s="17" t="str">
        <f t="shared" si="19"/>
        <v xml:space="preserve"> </v>
      </c>
      <c r="O78" s="28">
        <v>0</v>
      </c>
      <c r="P78" s="18">
        <f t="shared" si="20"/>
        <v>-79500</v>
      </c>
    </row>
    <row r="79" spans="1:16" x14ac:dyDescent="0.2">
      <c r="A79" s="26" t="s">
        <v>151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152</v>
      </c>
      <c r="F79" s="28">
        <v>30000</v>
      </c>
      <c r="G79" s="28">
        <v>0</v>
      </c>
      <c r="H79" s="28">
        <v>30000</v>
      </c>
      <c r="I79" s="28">
        <v>0</v>
      </c>
      <c r="J79" s="17">
        <f t="shared" si="18"/>
        <v>0</v>
      </c>
      <c r="K79" s="28">
        <v>0</v>
      </c>
      <c r="L79" s="28">
        <v>0</v>
      </c>
      <c r="M79" s="28">
        <v>0</v>
      </c>
      <c r="N79" s="17" t="str">
        <f t="shared" si="19"/>
        <v xml:space="preserve"> </v>
      </c>
      <c r="O79" s="28">
        <v>0</v>
      </c>
      <c r="P79" s="18">
        <f t="shared" si="20"/>
        <v>-30000</v>
      </c>
    </row>
    <row r="80" spans="1:16" x14ac:dyDescent="0.2">
      <c r="A80" s="26" t="s">
        <v>236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423</v>
      </c>
      <c r="E80" s="27" t="s">
        <v>237</v>
      </c>
      <c r="F80" s="28">
        <v>461000</v>
      </c>
      <c r="G80" s="28">
        <v>0</v>
      </c>
      <c r="H80" s="28">
        <v>461000</v>
      </c>
      <c r="I80" s="28">
        <v>0</v>
      </c>
      <c r="J80" s="17">
        <f t="shared" si="18"/>
        <v>0</v>
      </c>
      <c r="K80" s="28">
        <v>0</v>
      </c>
      <c r="L80" s="28">
        <v>0</v>
      </c>
      <c r="M80" s="28">
        <v>0</v>
      </c>
      <c r="N80" s="17" t="str">
        <f t="shared" si="19"/>
        <v xml:space="preserve"> </v>
      </c>
      <c r="O80" s="28">
        <v>0</v>
      </c>
      <c r="P80" s="18">
        <f t="shared" si="20"/>
        <v>-461000</v>
      </c>
    </row>
    <row r="81" spans="1:16" x14ac:dyDescent="0.2">
      <c r="A81" s="26" t="s">
        <v>238</v>
      </c>
      <c r="B81" s="13" t="str">
        <f t="shared" si="12"/>
        <v>4</v>
      </c>
      <c r="C81" s="13" t="str">
        <f t="shared" si="13"/>
        <v>45</v>
      </c>
      <c r="D81" s="13" t="str">
        <f t="shared" si="14"/>
        <v>450</v>
      </c>
      <c r="E81" s="27" t="s">
        <v>239</v>
      </c>
      <c r="F81" s="28">
        <v>597885</v>
      </c>
      <c r="G81" s="28">
        <v>0</v>
      </c>
      <c r="H81" s="28">
        <v>597885</v>
      </c>
      <c r="I81" s="28">
        <v>0</v>
      </c>
      <c r="J81" s="17">
        <f t="shared" si="18"/>
        <v>0</v>
      </c>
      <c r="K81" s="28">
        <v>0</v>
      </c>
      <c r="L81" s="28">
        <v>0</v>
      </c>
      <c r="M81" s="28">
        <v>0</v>
      </c>
      <c r="N81" s="17" t="str">
        <f t="shared" si="19"/>
        <v xml:space="preserve"> </v>
      </c>
      <c r="O81" s="28">
        <v>0</v>
      </c>
      <c r="P81" s="18">
        <f t="shared" si="20"/>
        <v>-597885</v>
      </c>
    </row>
    <row r="82" spans="1:16" x14ac:dyDescent="0.2">
      <c r="A82" s="26" t="s">
        <v>153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7" t="s">
        <v>154</v>
      </c>
      <c r="F82" s="28">
        <v>8305586</v>
      </c>
      <c r="G82" s="28">
        <v>0</v>
      </c>
      <c r="H82" s="28">
        <v>8305586</v>
      </c>
      <c r="I82" s="28">
        <v>3893123.26</v>
      </c>
      <c r="J82" s="17">
        <f t="shared" si="18"/>
        <v>0.46873553052126604</v>
      </c>
      <c r="K82" s="28">
        <v>3893123.26</v>
      </c>
      <c r="L82" s="28">
        <v>0</v>
      </c>
      <c r="M82" s="28">
        <v>3893123.26</v>
      </c>
      <c r="N82" s="17">
        <f t="shared" si="19"/>
        <v>1</v>
      </c>
      <c r="O82" s="28">
        <v>0</v>
      </c>
      <c r="P82" s="18">
        <f t="shared" si="20"/>
        <v>-4412462.74</v>
      </c>
    </row>
    <row r="83" spans="1:16" x14ac:dyDescent="0.2">
      <c r="A83" s="26" t="s">
        <v>303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7" t="s">
        <v>304</v>
      </c>
      <c r="F83" s="28">
        <v>0</v>
      </c>
      <c r="G83" s="28">
        <v>0</v>
      </c>
      <c r="H83" s="28">
        <v>0</v>
      </c>
      <c r="I83" s="28">
        <v>0</v>
      </c>
      <c r="J83" s="17" t="str">
        <f t="shared" si="18"/>
        <v xml:space="preserve"> </v>
      </c>
      <c r="K83" s="28">
        <v>0</v>
      </c>
      <c r="L83" s="28">
        <v>0</v>
      </c>
      <c r="M83" s="28">
        <v>0</v>
      </c>
      <c r="N83" s="17" t="str">
        <f t="shared" si="19"/>
        <v xml:space="preserve"> </v>
      </c>
      <c r="O83" s="28">
        <v>0</v>
      </c>
      <c r="P83" s="18">
        <f t="shared" si="20"/>
        <v>0</v>
      </c>
    </row>
    <row r="84" spans="1:16" x14ac:dyDescent="0.2">
      <c r="A84" s="26" t="s">
        <v>155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7" t="s">
        <v>156</v>
      </c>
      <c r="F84" s="28">
        <v>3012240</v>
      </c>
      <c r="G84" s="28">
        <v>0</v>
      </c>
      <c r="H84" s="28">
        <v>3012240</v>
      </c>
      <c r="I84" s="28">
        <v>828937.25</v>
      </c>
      <c r="J84" s="17">
        <f t="shared" si="18"/>
        <v>0.27518964292353865</v>
      </c>
      <c r="K84" s="28">
        <v>828937.25</v>
      </c>
      <c r="L84" s="28">
        <v>0</v>
      </c>
      <c r="M84" s="28">
        <v>828937.25</v>
      </c>
      <c r="N84" s="17">
        <f t="shared" si="19"/>
        <v>1</v>
      </c>
      <c r="O84" s="28">
        <v>0</v>
      </c>
      <c r="P84" s="18">
        <f t="shared" si="20"/>
        <v>-2183302.75</v>
      </c>
    </row>
    <row r="85" spans="1:16" x14ac:dyDescent="0.2">
      <c r="A85" s="26" t="s">
        <v>157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7" t="s">
        <v>158</v>
      </c>
      <c r="F85" s="28">
        <v>790865</v>
      </c>
      <c r="G85" s="28">
        <v>0</v>
      </c>
      <c r="H85" s="28">
        <v>790865</v>
      </c>
      <c r="I85" s="28">
        <v>862659.55</v>
      </c>
      <c r="J85" s="17">
        <f t="shared" si="18"/>
        <v>1.0907797791026281</v>
      </c>
      <c r="K85" s="28">
        <v>862659.55</v>
      </c>
      <c r="L85" s="28">
        <v>0</v>
      </c>
      <c r="M85" s="28">
        <v>862659.55</v>
      </c>
      <c r="N85" s="17">
        <f t="shared" si="19"/>
        <v>1</v>
      </c>
      <c r="O85" s="28">
        <v>0</v>
      </c>
      <c r="P85" s="18">
        <f t="shared" si="20"/>
        <v>71794.550000000047</v>
      </c>
    </row>
    <row r="86" spans="1:16" x14ac:dyDescent="0.2">
      <c r="A86" s="26" t="s">
        <v>159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160</v>
      </c>
      <c r="F86" s="28">
        <v>34800</v>
      </c>
      <c r="G86" s="28">
        <v>0</v>
      </c>
      <c r="H86" s="28">
        <v>34800</v>
      </c>
      <c r="I86" s="28">
        <v>0</v>
      </c>
      <c r="J86" s="17">
        <f t="shared" si="18"/>
        <v>0</v>
      </c>
      <c r="K86" s="28">
        <v>0</v>
      </c>
      <c r="L86" s="28">
        <v>0</v>
      </c>
      <c r="M86" s="28">
        <v>0</v>
      </c>
      <c r="N86" s="17" t="str">
        <f t="shared" si="19"/>
        <v xml:space="preserve"> </v>
      </c>
      <c r="O86" s="28">
        <v>0</v>
      </c>
      <c r="P86" s="18">
        <f t="shared" si="20"/>
        <v>-34800</v>
      </c>
    </row>
    <row r="87" spans="1:16" x14ac:dyDescent="0.2">
      <c r="A87" s="26" t="s">
        <v>161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162</v>
      </c>
      <c r="F87" s="28">
        <v>426660</v>
      </c>
      <c r="G87" s="28">
        <v>0</v>
      </c>
      <c r="H87" s="28">
        <v>426660</v>
      </c>
      <c r="I87" s="28">
        <v>11728.91</v>
      </c>
      <c r="J87" s="17">
        <f t="shared" si="18"/>
        <v>2.7490062344724137E-2</v>
      </c>
      <c r="K87" s="28">
        <v>11728.91</v>
      </c>
      <c r="L87" s="28">
        <v>0</v>
      </c>
      <c r="M87" s="28">
        <v>11728.91</v>
      </c>
      <c r="N87" s="17">
        <f t="shared" si="19"/>
        <v>1</v>
      </c>
      <c r="O87" s="28">
        <v>0</v>
      </c>
      <c r="P87" s="18">
        <f t="shared" si="20"/>
        <v>-414931.09</v>
      </c>
    </row>
    <row r="88" spans="1:16" x14ac:dyDescent="0.2">
      <c r="A88" s="26" t="s">
        <v>163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164</v>
      </c>
      <c r="F88" s="28">
        <v>1375</v>
      </c>
      <c r="G88" s="28">
        <v>0</v>
      </c>
      <c r="H88" s="28">
        <v>1375</v>
      </c>
      <c r="I88" s="28">
        <v>0</v>
      </c>
      <c r="J88" s="17">
        <f t="shared" si="18"/>
        <v>0</v>
      </c>
      <c r="K88" s="28">
        <v>0</v>
      </c>
      <c r="L88" s="28">
        <v>0</v>
      </c>
      <c r="M88" s="28">
        <v>0</v>
      </c>
      <c r="N88" s="17" t="str">
        <f t="shared" si="19"/>
        <v xml:space="preserve"> </v>
      </c>
      <c r="O88" s="28">
        <v>0</v>
      </c>
      <c r="P88" s="18">
        <f t="shared" si="20"/>
        <v>-1375</v>
      </c>
    </row>
    <row r="89" spans="1:16" x14ac:dyDescent="0.2">
      <c r="A89" s="26" t="s">
        <v>165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166</v>
      </c>
      <c r="F89" s="28">
        <v>19500</v>
      </c>
      <c r="G89" s="28">
        <v>0</v>
      </c>
      <c r="H89" s="28">
        <v>19500</v>
      </c>
      <c r="I89" s="28">
        <v>0</v>
      </c>
      <c r="J89" s="17">
        <f t="shared" si="18"/>
        <v>0</v>
      </c>
      <c r="K89" s="28">
        <v>0</v>
      </c>
      <c r="L89" s="28">
        <v>0</v>
      </c>
      <c r="M89" s="28">
        <v>0</v>
      </c>
      <c r="N89" s="17" t="str">
        <f t="shared" si="19"/>
        <v xml:space="preserve"> </v>
      </c>
      <c r="O89" s="28">
        <v>0</v>
      </c>
      <c r="P89" s="18">
        <f t="shared" si="20"/>
        <v>-19500</v>
      </c>
    </row>
    <row r="90" spans="1:16" x14ac:dyDescent="0.2">
      <c r="A90" s="26" t="s">
        <v>167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168</v>
      </c>
      <c r="F90" s="28">
        <v>88000</v>
      </c>
      <c r="G90" s="28">
        <v>0</v>
      </c>
      <c r="H90" s="28">
        <v>88000</v>
      </c>
      <c r="I90" s="28">
        <v>0</v>
      </c>
      <c r="J90" s="17">
        <f t="shared" si="18"/>
        <v>0</v>
      </c>
      <c r="K90" s="28">
        <v>0</v>
      </c>
      <c r="L90" s="28">
        <v>0</v>
      </c>
      <c r="M90" s="28">
        <v>0</v>
      </c>
      <c r="N90" s="17" t="str">
        <f t="shared" si="19"/>
        <v xml:space="preserve"> </v>
      </c>
      <c r="O90" s="28">
        <v>0</v>
      </c>
      <c r="P90" s="18">
        <f t="shared" si="20"/>
        <v>-88000</v>
      </c>
    </row>
    <row r="91" spans="1:16" x14ac:dyDescent="0.2">
      <c r="A91" s="26" t="s">
        <v>169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170</v>
      </c>
      <c r="F91" s="28">
        <v>810253</v>
      </c>
      <c r="G91" s="28">
        <v>0</v>
      </c>
      <c r="H91" s="28">
        <v>810253</v>
      </c>
      <c r="I91" s="28">
        <v>0</v>
      </c>
      <c r="J91" s="17">
        <f t="shared" si="18"/>
        <v>0</v>
      </c>
      <c r="K91" s="28">
        <v>0</v>
      </c>
      <c r="L91" s="28">
        <v>0</v>
      </c>
      <c r="M91" s="28">
        <v>0</v>
      </c>
      <c r="N91" s="17" t="str">
        <f t="shared" si="19"/>
        <v xml:space="preserve"> </v>
      </c>
      <c r="O91" s="28">
        <v>0</v>
      </c>
      <c r="P91" s="18">
        <f t="shared" si="20"/>
        <v>-810253</v>
      </c>
    </row>
    <row r="92" spans="1:16" x14ac:dyDescent="0.2">
      <c r="A92" s="26" t="s">
        <v>171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172</v>
      </c>
      <c r="F92" s="28">
        <v>167200</v>
      </c>
      <c r="G92" s="28">
        <v>0</v>
      </c>
      <c r="H92" s="28">
        <v>167200</v>
      </c>
      <c r="I92" s="28">
        <v>0</v>
      </c>
      <c r="J92" s="17">
        <f t="shared" si="18"/>
        <v>0</v>
      </c>
      <c r="K92" s="28">
        <v>0</v>
      </c>
      <c r="L92" s="28">
        <v>0</v>
      </c>
      <c r="M92" s="28">
        <v>0</v>
      </c>
      <c r="N92" s="17" t="str">
        <f t="shared" si="19"/>
        <v xml:space="preserve"> </v>
      </c>
      <c r="O92" s="28">
        <v>0</v>
      </c>
      <c r="P92" s="18">
        <f t="shared" si="20"/>
        <v>-167200</v>
      </c>
    </row>
    <row r="93" spans="1:16" x14ac:dyDescent="0.2">
      <c r="A93" s="26" t="s">
        <v>173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174</v>
      </c>
      <c r="F93" s="28">
        <v>349372</v>
      </c>
      <c r="G93" s="28">
        <v>0</v>
      </c>
      <c r="H93" s="28">
        <v>349372</v>
      </c>
      <c r="I93" s="28">
        <v>23759.02</v>
      </c>
      <c r="J93" s="17">
        <f t="shared" si="18"/>
        <v>6.8004934568311137E-2</v>
      </c>
      <c r="K93" s="28">
        <v>23759.02</v>
      </c>
      <c r="L93" s="28">
        <v>0</v>
      </c>
      <c r="M93" s="28">
        <v>23759.02</v>
      </c>
      <c r="N93" s="17">
        <f t="shared" si="19"/>
        <v>1</v>
      </c>
      <c r="O93" s="28">
        <v>0</v>
      </c>
      <c r="P93" s="18">
        <f t="shared" si="20"/>
        <v>-325612.98</v>
      </c>
    </row>
    <row r="94" spans="1:16" x14ac:dyDescent="0.2">
      <c r="A94" s="26" t="s">
        <v>175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176</v>
      </c>
      <c r="F94" s="28">
        <v>10500</v>
      </c>
      <c r="G94" s="28">
        <v>0</v>
      </c>
      <c r="H94" s="28">
        <v>10500</v>
      </c>
      <c r="I94" s="28">
        <v>0</v>
      </c>
      <c r="J94" s="17">
        <f t="shared" si="18"/>
        <v>0</v>
      </c>
      <c r="K94" s="28">
        <v>0</v>
      </c>
      <c r="L94" s="28">
        <v>0</v>
      </c>
      <c r="M94" s="28">
        <v>0</v>
      </c>
      <c r="N94" s="17" t="str">
        <f t="shared" si="19"/>
        <v xml:space="preserve"> </v>
      </c>
      <c r="O94" s="28">
        <v>0</v>
      </c>
      <c r="P94" s="18">
        <f t="shared" si="20"/>
        <v>-10500</v>
      </c>
    </row>
    <row r="95" spans="1:16" x14ac:dyDescent="0.2">
      <c r="A95" s="26" t="s">
        <v>305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306</v>
      </c>
      <c r="F95" s="28">
        <v>0</v>
      </c>
      <c r="G95" s="28">
        <v>55215.55</v>
      </c>
      <c r="H95" s="28">
        <v>55215.55</v>
      </c>
      <c r="I95" s="28">
        <v>0</v>
      </c>
      <c r="J95" s="17">
        <f t="shared" si="18"/>
        <v>0</v>
      </c>
      <c r="K95" s="28">
        <v>0</v>
      </c>
      <c r="L95" s="28">
        <v>0</v>
      </c>
      <c r="M95" s="28">
        <v>0</v>
      </c>
      <c r="N95" s="17" t="str">
        <f t="shared" si="19"/>
        <v xml:space="preserve"> </v>
      </c>
      <c r="O95" s="28">
        <v>0</v>
      </c>
      <c r="P95" s="18">
        <f t="shared" si="20"/>
        <v>-55215.55</v>
      </c>
    </row>
    <row r="96" spans="1:16" x14ac:dyDescent="0.2">
      <c r="A96" s="26" t="s">
        <v>177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178</v>
      </c>
      <c r="F96" s="28">
        <v>72750</v>
      </c>
      <c r="G96" s="28">
        <v>0</v>
      </c>
      <c r="H96" s="28">
        <v>72750</v>
      </c>
      <c r="I96" s="28">
        <v>414.1</v>
      </c>
      <c r="J96" s="17">
        <f t="shared" si="18"/>
        <v>5.6920962199312718E-3</v>
      </c>
      <c r="K96" s="28">
        <v>414.1</v>
      </c>
      <c r="L96" s="28">
        <v>0</v>
      </c>
      <c r="M96" s="28">
        <v>414.1</v>
      </c>
      <c r="N96" s="17">
        <f t="shared" si="19"/>
        <v>1</v>
      </c>
      <c r="O96" s="28">
        <v>0</v>
      </c>
      <c r="P96" s="18">
        <f t="shared" si="20"/>
        <v>-72335.899999999994</v>
      </c>
    </row>
    <row r="97" spans="1:16" x14ac:dyDescent="0.2">
      <c r="A97" s="26" t="s">
        <v>240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241</v>
      </c>
      <c r="F97" s="28">
        <v>0</v>
      </c>
      <c r="G97" s="28">
        <v>205056.41</v>
      </c>
      <c r="H97" s="28">
        <v>205056.41</v>
      </c>
      <c r="I97" s="28">
        <v>205056.41</v>
      </c>
      <c r="J97" s="17">
        <f t="shared" si="18"/>
        <v>1</v>
      </c>
      <c r="K97" s="28">
        <v>205056.41</v>
      </c>
      <c r="L97" s="28">
        <v>0</v>
      </c>
      <c r="M97" s="28">
        <v>205056.41</v>
      </c>
      <c r="N97" s="17">
        <f t="shared" si="19"/>
        <v>1</v>
      </c>
      <c r="O97" s="28">
        <v>0</v>
      </c>
      <c r="P97" s="18">
        <f t="shared" si="20"/>
        <v>0</v>
      </c>
    </row>
    <row r="98" spans="1:16" x14ac:dyDescent="0.2">
      <c r="A98" s="26" t="s">
        <v>179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180</v>
      </c>
      <c r="F98" s="28">
        <v>208659</v>
      </c>
      <c r="G98" s="28">
        <v>0</v>
      </c>
      <c r="H98" s="28">
        <v>208659</v>
      </c>
      <c r="I98" s="28">
        <v>0</v>
      </c>
      <c r="J98" s="17">
        <f t="shared" si="18"/>
        <v>0</v>
      </c>
      <c r="K98" s="28">
        <v>0</v>
      </c>
      <c r="L98" s="28">
        <v>0</v>
      </c>
      <c r="M98" s="28">
        <v>0</v>
      </c>
      <c r="N98" s="17" t="str">
        <f t="shared" si="19"/>
        <v xml:space="preserve"> </v>
      </c>
      <c r="O98" s="28">
        <v>0</v>
      </c>
      <c r="P98" s="18">
        <f t="shared" si="20"/>
        <v>-208659</v>
      </c>
    </row>
    <row r="99" spans="1:16" x14ac:dyDescent="0.2">
      <c r="A99" s="26" t="s">
        <v>181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182</v>
      </c>
      <c r="F99" s="28">
        <v>1621175</v>
      </c>
      <c r="G99" s="28">
        <v>0</v>
      </c>
      <c r="H99" s="28">
        <v>1621175</v>
      </c>
      <c r="I99" s="28">
        <v>0</v>
      </c>
      <c r="J99" s="17">
        <f t="shared" si="18"/>
        <v>0</v>
      </c>
      <c r="K99" s="28">
        <v>0</v>
      </c>
      <c r="L99" s="28">
        <v>0</v>
      </c>
      <c r="M99" s="28">
        <v>0</v>
      </c>
      <c r="N99" s="17" t="str">
        <f t="shared" si="19"/>
        <v xml:space="preserve"> </v>
      </c>
      <c r="O99" s="28">
        <v>0</v>
      </c>
      <c r="P99" s="18">
        <f t="shared" si="20"/>
        <v>-1621175</v>
      </c>
    </row>
    <row r="100" spans="1:16" x14ac:dyDescent="0.2">
      <c r="A100" s="26" t="s">
        <v>183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184</v>
      </c>
      <c r="F100" s="28">
        <v>570000</v>
      </c>
      <c r="G100" s="28">
        <v>0</v>
      </c>
      <c r="H100" s="28">
        <v>570000</v>
      </c>
      <c r="I100" s="28">
        <v>0</v>
      </c>
      <c r="J100" s="17">
        <f t="shared" si="18"/>
        <v>0</v>
      </c>
      <c r="K100" s="28">
        <v>0</v>
      </c>
      <c r="L100" s="28">
        <v>0</v>
      </c>
      <c r="M100" s="28">
        <v>0</v>
      </c>
      <c r="N100" s="17" t="str">
        <f t="shared" si="19"/>
        <v xml:space="preserve"> </v>
      </c>
      <c r="O100" s="28">
        <v>0</v>
      </c>
      <c r="P100" s="18">
        <f t="shared" si="20"/>
        <v>-570000</v>
      </c>
    </row>
    <row r="101" spans="1:16" x14ac:dyDescent="0.2">
      <c r="A101" s="26" t="s">
        <v>242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243</v>
      </c>
      <c r="F101" s="28">
        <v>571500</v>
      </c>
      <c r="G101" s="28">
        <v>0</v>
      </c>
      <c r="H101" s="28">
        <v>571500</v>
      </c>
      <c r="I101" s="28">
        <v>0</v>
      </c>
      <c r="J101" s="17">
        <f t="shared" si="18"/>
        <v>0</v>
      </c>
      <c r="K101" s="28">
        <v>0</v>
      </c>
      <c r="L101" s="28">
        <v>0</v>
      </c>
      <c r="M101" s="28">
        <v>0</v>
      </c>
      <c r="N101" s="17" t="str">
        <f t="shared" si="19"/>
        <v xml:space="preserve"> </v>
      </c>
      <c r="O101" s="28">
        <v>0</v>
      </c>
      <c r="P101" s="18">
        <f t="shared" si="20"/>
        <v>-571500</v>
      </c>
    </row>
    <row r="102" spans="1:16" x14ac:dyDescent="0.2">
      <c r="A102" s="26" t="s">
        <v>244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451</v>
      </c>
      <c r="E102" s="27" t="s">
        <v>245</v>
      </c>
      <c r="F102" s="28">
        <v>0</v>
      </c>
      <c r="G102" s="28">
        <v>49875</v>
      </c>
      <c r="H102" s="28">
        <v>49875</v>
      </c>
      <c r="I102" s="28">
        <v>49875</v>
      </c>
      <c r="J102" s="17">
        <f t="shared" si="18"/>
        <v>1</v>
      </c>
      <c r="K102" s="28">
        <v>49875</v>
      </c>
      <c r="L102" s="28">
        <v>0</v>
      </c>
      <c r="M102" s="28">
        <v>49875</v>
      </c>
      <c r="N102" s="17">
        <f t="shared" si="19"/>
        <v>1</v>
      </c>
      <c r="O102" s="28">
        <v>0</v>
      </c>
      <c r="P102" s="18">
        <f t="shared" si="20"/>
        <v>0</v>
      </c>
    </row>
    <row r="103" spans="1:16" x14ac:dyDescent="0.2">
      <c r="A103" s="26" t="s">
        <v>246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451</v>
      </c>
      <c r="E103" s="27" t="s">
        <v>247</v>
      </c>
      <c r="F103" s="28">
        <v>0</v>
      </c>
      <c r="G103" s="28">
        <v>96425</v>
      </c>
      <c r="H103" s="28">
        <v>96425</v>
      </c>
      <c r="I103" s="28">
        <v>96425</v>
      </c>
      <c r="J103" s="17">
        <f t="shared" si="18"/>
        <v>1</v>
      </c>
      <c r="K103" s="28">
        <v>96425</v>
      </c>
      <c r="L103" s="28">
        <v>0</v>
      </c>
      <c r="M103" s="28">
        <v>96425</v>
      </c>
      <c r="N103" s="17">
        <f t="shared" si="19"/>
        <v>1</v>
      </c>
      <c r="O103" s="28">
        <v>0</v>
      </c>
      <c r="P103" s="18">
        <f t="shared" si="20"/>
        <v>0</v>
      </c>
    </row>
    <row r="104" spans="1:16" x14ac:dyDescent="0.2">
      <c r="A104" s="26" t="s">
        <v>248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451</v>
      </c>
      <c r="E104" s="27" t="s">
        <v>249</v>
      </c>
      <c r="F104" s="28">
        <v>0</v>
      </c>
      <c r="G104" s="28">
        <v>99750</v>
      </c>
      <c r="H104" s="28">
        <v>99750</v>
      </c>
      <c r="I104" s="28">
        <v>99750</v>
      </c>
      <c r="J104" s="17">
        <f t="shared" si="18"/>
        <v>1</v>
      </c>
      <c r="K104" s="28">
        <v>99750</v>
      </c>
      <c r="L104" s="28">
        <v>0</v>
      </c>
      <c r="M104" s="28">
        <v>99750</v>
      </c>
      <c r="N104" s="17">
        <f t="shared" si="19"/>
        <v>1</v>
      </c>
      <c r="O104" s="28">
        <v>0</v>
      </c>
      <c r="P104" s="18">
        <f t="shared" si="20"/>
        <v>0</v>
      </c>
    </row>
    <row r="105" spans="1:16" x14ac:dyDescent="0.2">
      <c r="A105" s="26" t="s">
        <v>250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451</v>
      </c>
      <c r="E105" s="27" t="s">
        <v>251</v>
      </c>
      <c r="F105" s="28">
        <v>0</v>
      </c>
      <c r="G105" s="28">
        <v>189400.5</v>
      </c>
      <c r="H105" s="28">
        <v>189400.5</v>
      </c>
      <c r="I105" s="28">
        <v>0</v>
      </c>
      <c r="J105" s="17">
        <f t="shared" si="18"/>
        <v>0</v>
      </c>
      <c r="K105" s="28">
        <v>0</v>
      </c>
      <c r="L105" s="28">
        <v>0</v>
      </c>
      <c r="M105" s="28">
        <v>0</v>
      </c>
      <c r="N105" s="17" t="str">
        <f t="shared" si="19"/>
        <v xml:space="preserve"> </v>
      </c>
      <c r="O105" s="28">
        <v>0</v>
      </c>
      <c r="P105" s="18">
        <f t="shared" si="20"/>
        <v>-189400.5</v>
      </c>
    </row>
    <row r="106" spans="1:16" x14ac:dyDescent="0.2">
      <c r="A106" s="26" t="s">
        <v>252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7" t="s">
        <v>253</v>
      </c>
      <c r="F106" s="28">
        <v>0</v>
      </c>
      <c r="G106" s="28">
        <v>227280.6</v>
      </c>
      <c r="H106" s="28">
        <v>227280.6</v>
      </c>
      <c r="I106" s="28">
        <v>0</v>
      </c>
      <c r="J106" s="17">
        <f t="shared" si="18"/>
        <v>0</v>
      </c>
      <c r="K106" s="28">
        <v>0</v>
      </c>
      <c r="L106" s="28">
        <v>0</v>
      </c>
      <c r="M106" s="28">
        <v>0</v>
      </c>
      <c r="N106" s="17" t="str">
        <f t="shared" si="19"/>
        <v xml:space="preserve"> </v>
      </c>
      <c r="O106" s="28">
        <v>0</v>
      </c>
      <c r="P106" s="18">
        <f t="shared" si="20"/>
        <v>-227280.6</v>
      </c>
    </row>
    <row r="107" spans="1:16" x14ac:dyDescent="0.2">
      <c r="A107" s="26" t="s">
        <v>254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7" t="s">
        <v>255</v>
      </c>
      <c r="F107" s="28">
        <v>0</v>
      </c>
      <c r="G107" s="28">
        <v>315709</v>
      </c>
      <c r="H107" s="28">
        <v>315709</v>
      </c>
      <c r="I107" s="28">
        <v>0</v>
      </c>
      <c r="J107" s="17">
        <f t="shared" si="18"/>
        <v>0</v>
      </c>
      <c r="K107" s="28">
        <v>0</v>
      </c>
      <c r="L107" s="28">
        <v>0</v>
      </c>
      <c r="M107" s="28">
        <v>0</v>
      </c>
      <c r="N107" s="17" t="str">
        <f t="shared" si="19"/>
        <v xml:space="preserve"> </v>
      </c>
      <c r="O107" s="28">
        <v>0</v>
      </c>
      <c r="P107" s="18">
        <f t="shared" si="20"/>
        <v>-315709</v>
      </c>
    </row>
    <row r="108" spans="1:16" x14ac:dyDescent="0.2">
      <c r="A108" s="26" t="s">
        <v>307</v>
      </c>
      <c r="B108" s="13" t="str">
        <f t="shared" si="21"/>
        <v>4</v>
      </c>
      <c r="C108" s="13" t="str">
        <f t="shared" si="22"/>
        <v>46</v>
      </c>
      <c r="D108" s="13" t="str">
        <f t="shared" si="23"/>
        <v>463</v>
      </c>
      <c r="E108" s="27" t="s">
        <v>308</v>
      </c>
      <c r="F108" s="28">
        <v>0</v>
      </c>
      <c r="G108" s="28">
        <v>6500</v>
      </c>
      <c r="H108" s="28">
        <v>6500</v>
      </c>
      <c r="I108" s="28">
        <v>6000</v>
      </c>
      <c r="J108" s="17">
        <f t="shared" si="18"/>
        <v>0.92307692307692313</v>
      </c>
      <c r="K108" s="28">
        <v>6000</v>
      </c>
      <c r="L108" s="28">
        <v>0</v>
      </c>
      <c r="M108" s="28">
        <v>6000</v>
      </c>
      <c r="N108" s="17">
        <f t="shared" si="19"/>
        <v>1</v>
      </c>
      <c r="O108" s="28">
        <v>0</v>
      </c>
      <c r="P108" s="18">
        <f t="shared" si="20"/>
        <v>-500</v>
      </c>
    </row>
    <row r="109" spans="1:16" x14ac:dyDescent="0.2">
      <c r="A109" s="26" t="s">
        <v>309</v>
      </c>
      <c r="B109" s="13" t="str">
        <f t="shared" si="21"/>
        <v>4</v>
      </c>
      <c r="C109" s="13" t="str">
        <f t="shared" si="22"/>
        <v>46</v>
      </c>
      <c r="D109" s="13" t="str">
        <f t="shared" si="23"/>
        <v>463</v>
      </c>
      <c r="E109" s="27" t="s">
        <v>310</v>
      </c>
      <c r="F109" s="28">
        <v>0</v>
      </c>
      <c r="G109" s="28">
        <v>6000</v>
      </c>
      <c r="H109" s="28">
        <v>6000</v>
      </c>
      <c r="I109" s="28">
        <v>6000</v>
      </c>
      <c r="J109" s="17">
        <f t="shared" si="18"/>
        <v>1</v>
      </c>
      <c r="K109" s="28">
        <v>6000</v>
      </c>
      <c r="L109" s="28">
        <v>0</v>
      </c>
      <c r="M109" s="28">
        <v>6000</v>
      </c>
      <c r="N109" s="17">
        <f t="shared" si="19"/>
        <v>1</v>
      </c>
      <c r="O109" s="28">
        <v>0</v>
      </c>
      <c r="P109" s="18">
        <f t="shared" si="20"/>
        <v>0</v>
      </c>
    </row>
    <row r="110" spans="1:16" x14ac:dyDescent="0.2">
      <c r="A110" s="26" t="s">
        <v>311</v>
      </c>
      <c r="B110" s="13" t="str">
        <f t="shared" si="21"/>
        <v>4</v>
      </c>
      <c r="C110" s="13" t="str">
        <f t="shared" si="22"/>
        <v>46</v>
      </c>
      <c r="D110" s="13" t="str">
        <f t="shared" si="23"/>
        <v>466</v>
      </c>
      <c r="E110" s="27" t="s">
        <v>312</v>
      </c>
      <c r="F110" s="28">
        <v>0</v>
      </c>
      <c r="G110" s="28">
        <v>16000</v>
      </c>
      <c r="H110" s="28">
        <v>16000</v>
      </c>
      <c r="I110" s="28">
        <v>0</v>
      </c>
      <c r="J110" s="17">
        <f t="shared" si="18"/>
        <v>0</v>
      </c>
      <c r="K110" s="28">
        <v>0</v>
      </c>
      <c r="L110" s="28">
        <v>0</v>
      </c>
      <c r="M110" s="28">
        <v>0</v>
      </c>
      <c r="N110" s="17" t="str">
        <f t="shared" si="19"/>
        <v xml:space="preserve"> </v>
      </c>
      <c r="O110" s="28">
        <v>0</v>
      </c>
      <c r="P110" s="18">
        <f t="shared" si="20"/>
        <v>-16000</v>
      </c>
    </row>
    <row r="111" spans="1:16" x14ac:dyDescent="0.2">
      <c r="A111" s="26" t="s">
        <v>185</v>
      </c>
      <c r="B111" s="13" t="str">
        <f t="shared" si="21"/>
        <v>4</v>
      </c>
      <c r="C111" s="13" t="str">
        <f t="shared" si="22"/>
        <v>49</v>
      </c>
      <c r="D111" s="13" t="str">
        <f t="shared" si="23"/>
        <v>490</v>
      </c>
      <c r="E111" s="27" t="s">
        <v>186</v>
      </c>
      <c r="F111" s="28">
        <v>1380</v>
      </c>
      <c r="G111" s="28">
        <v>0</v>
      </c>
      <c r="H111" s="28">
        <v>1380</v>
      </c>
      <c r="I111" s="28">
        <v>0</v>
      </c>
      <c r="J111" s="17">
        <f t="shared" si="18"/>
        <v>0</v>
      </c>
      <c r="K111" s="28">
        <v>0</v>
      </c>
      <c r="L111" s="28">
        <v>0</v>
      </c>
      <c r="M111" s="28">
        <v>0</v>
      </c>
      <c r="N111" s="17" t="str">
        <f t="shared" si="19"/>
        <v xml:space="preserve"> </v>
      </c>
      <c r="O111" s="28">
        <v>0</v>
      </c>
      <c r="P111" s="18">
        <f t="shared" si="20"/>
        <v>-1380</v>
      </c>
    </row>
    <row r="112" spans="1:16" x14ac:dyDescent="0.2">
      <c r="A112" s="26" t="s">
        <v>256</v>
      </c>
      <c r="B112" s="13" t="str">
        <f t="shared" si="21"/>
        <v>4</v>
      </c>
      <c r="C112" s="13" t="str">
        <f t="shared" si="22"/>
        <v>49</v>
      </c>
      <c r="D112" s="13" t="str">
        <f t="shared" si="23"/>
        <v>491</v>
      </c>
      <c r="E112" s="27" t="s">
        <v>257</v>
      </c>
      <c r="F112" s="28">
        <v>0</v>
      </c>
      <c r="G112" s="28">
        <v>0</v>
      </c>
      <c r="H112" s="28">
        <v>0</v>
      </c>
      <c r="I112" s="28">
        <v>0</v>
      </c>
      <c r="J112" s="17" t="str">
        <f t="shared" si="18"/>
        <v xml:space="preserve"> </v>
      </c>
      <c r="K112" s="28">
        <v>0</v>
      </c>
      <c r="L112" s="28">
        <v>0</v>
      </c>
      <c r="M112" s="28">
        <v>0</v>
      </c>
      <c r="N112" s="17" t="str">
        <f t="shared" si="19"/>
        <v xml:space="preserve"> </v>
      </c>
      <c r="O112" s="28">
        <v>0</v>
      </c>
      <c r="P112" s="18">
        <f t="shared" si="20"/>
        <v>0</v>
      </c>
    </row>
    <row r="113" spans="1:16" x14ac:dyDescent="0.2">
      <c r="A113" s="26" t="s">
        <v>258</v>
      </c>
      <c r="B113" s="13" t="str">
        <f t="shared" si="21"/>
        <v>4</v>
      </c>
      <c r="C113" s="13" t="str">
        <f t="shared" si="22"/>
        <v>49</v>
      </c>
      <c r="D113" s="13" t="str">
        <f t="shared" si="23"/>
        <v>491</v>
      </c>
      <c r="E113" s="27" t="s">
        <v>259</v>
      </c>
      <c r="F113" s="28">
        <v>31755</v>
      </c>
      <c r="G113" s="28">
        <v>0</v>
      </c>
      <c r="H113" s="28">
        <v>31755</v>
      </c>
      <c r="I113" s="28">
        <v>0</v>
      </c>
      <c r="J113" s="17">
        <f t="shared" si="18"/>
        <v>0</v>
      </c>
      <c r="K113" s="28">
        <v>0</v>
      </c>
      <c r="L113" s="28">
        <v>0</v>
      </c>
      <c r="M113" s="28">
        <v>0</v>
      </c>
      <c r="N113" s="17" t="str">
        <f t="shared" si="19"/>
        <v xml:space="preserve"> </v>
      </c>
      <c r="O113" s="28">
        <v>0</v>
      </c>
      <c r="P113" s="18">
        <f t="shared" si="20"/>
        <v>-31755</v>
      </c>
    </row>
    <row r="114" spans="1:16" x14ac:dyDescent="0.2">
      <c r="A114" s="26" t="s">
        <v>188</v>
      </c>
      <c r="B114" s="13" t="str">
        <f t="shared" si="21"/>
        <v>4</v>
      </c>
      <c r="C114" s="13" t="str">
        <f t="shared" si="22"/>
        <v>49</v>
      </c>
      <c r="D114" s="13" t="str">
        <f t="shared" si="23"/>
        <v>497</v>
      </c>
      <c r="E114" s="27" t="s">
        <v>189</v>
      </c>
      <c r="F114" s="28">
        <v>82000</v>
      </c>
      <c r="G114" s="28">
        <v>0</v>
      </c>
      <c r="H114" s="28">
        <v>82000</v>
      </c>
      <c r="I114" s="28">
        <v>0</v>
      </c>
      <c r="J114" s="17">
        <f t="shared" si="18"/>
        <v>0</v>
      </c>
      <c r="K114" s="28">
        <v>0</v>
      </c>
      <c r="L114" s="28">
        <v>0</v>
      </c>
      <c r="M114" s="28">
        <v>0</v>
      </c>
      <c r="N114" s="17" t="str">
        <f t="shared" si="19"/>
        <v xml:space="preserve"> </v>
      </c>
      <c r="O114" s="28">
        <v>0</v>
      </c>
      <c r="P114" s="18">
        <f t="shared" si="20"/>
        <v>-82000</v>
      </c>
    </row>
    <row r="115" spans="1:16" x14ac:dyDescent="0.2">
      <c r="A115" s="26" t="s">
        <v>260</v>
      </c>
      <c r="B115" s="13" t="str">
        <f t="shared" si="21"/>
        <v>4</v>
      </c>
      <c r="C115" s="13" t="str">
        <f t="shared" si="22"/>
        <v>49</v>
      </c>
      <c r="D115" s="13" t="str">
        <f t="shared" si="23"/>
        <v>497</v>
      </c>
      <c r="E115" s="27" t="s">
        <v>261</v>
      </c>
      <c r="F115" s="28">
        <v>36000</v>
      </c>
      <c r="G115" s="28">
        <v>0</v>
      </c>
      <c r="H115" s="28">
        <v>36000</v>
      </c>
      <c r="I115" s="28">
        <v>0</v>
      </c>
      <c r="J115" s="17">
        <f t="shared" si="18"/>
        <v>0</v>
      </c>
      <c r="K115" s="28">
        <v>0</v>
      </c>
      <c r="L115" s="28">
        <v>0</v>
      </c>
      <c r="M115" s="28">
        <v>0</v>
      </c>
      <c r="N115" s="17" t="str">
        <f t="shared" si="19"/>
        <v xml:space="preserve"> </v>
      </c>
      <c r="O115" s="28">
        <v>0</v>
      </c>
      <c r="P115" s="18">
        <f t="shared" si="20"/>
        <v>-36000</v>
      </c>
    </row>
    <row r="116" spans="1:16" x14ac:dyDescent="0.2">
      <c r="A116" s="26" t="s">
        <v>262</v>
      </c>
      <c r="B116" s="13" t="str">
        <f t="shared" ref="B116:B117" si="24">LEFT(A116,1)</f>
        <v>4</v>
      </c>
      <c r="C116" s="13" t="str">
        <f t="shared" ref="C116:C117" si="25">LEFT(A116,2)</f>
        <v>49</v>
      </c>
      <c r="D116" s="13" t="str">
        <f t="shared" ref="D116:D117" si="26">LEFT(A116,3)</f>
        <v>497</v>
      </c>
      <c r="E116" s="27" t="s">
        <v>263</v>
      </c>
      <c r="F116" s="28">
        <v>11250</v>
      </c>
      <c r="G116" s="28">
        <v>0</v>
      </c>
      <c r="H116" s="28">
        <v>11250</v>
      </c>
      <c r="I116" s="28">
        <v>0</v>
      </c>
      <c r="J116" s="17">
        <f t="shared" si="18"/>
        <v>0</v>
      </c>
      <c r="K116" s="28">
        <v>0</v>
      </c>
      <c r="L116" s="28">
        <v>0</v>
      </c>
      <c r="M116" s="28">
        <v>0</v>
      </c>
      <c r="N116" s="17" t="str">
        <f t="shared" si="19"/>
        <v xml:space="preserve"> </v>
      </c>
      <c r="O116" s="28">
        <v>0</v>
      </c>
      <c r="P116" s="18">
        <f t="shared" si="20"/>
        <v>-11250</v>
      </c>
    </row>
    <row r="117" spans="1:16" x14ac:dyDescent="0.2">
      <c r="A117" s="26" t="s">
        <v>264</v>
      </c>
      <c r="B117" s="13" t="str">
        <f t="shared" si="24"/>
        <v>4</v>
      </c>
      <c r="C117" s="13" t="str">
        <f t="shared" si="25"/>
        <v>49</v>
      </c>
      <c r="D117" s="13" t="str">
        <f t="shared" si="26"/>
        <v>497</v>
      </c>
      <c r="E117" s="27" t="s">
        <v>265</v>
      </c>
      <c r="F117" s="28">
        <v>74375</v>
      </c>
      <c r="G117" s="28">
        <v>0</v>
      </c>
      <c r="H117" s="28">
        <v>74375</v>
      </c>
      <c r="I117" s="28">
        <v>0</v>
      </c>
      <c r="J117" s="17">
        <f t="shared" si="18"/>
        <v>0</v>
      </c>
      <c r="K117" s="28">
        <v>0</v>
      </c>
      <c r="L117" s="28">
        <v>0</v>
      </c>
      <c r="M117" s="28">
        <v>0</v>
      </c>
      <c r="N117" s="17" t="str">
        <f t="shared" si="19"/>
        <v xml:space="preserve"> </v>
      </c>
      <c r="O117" s="28">
        <v>0</v>
      </c>
      <c r="P117" s="18">
        <f t="shared" si="20"/>
        <v>-74375</v>
      </c>
    </row>
    <row r="118" spans="1:16" x14ac:dyDescent="0.2">
      <c r="A118" s="26" t="s">
        <v>266</v>
      </c>
      <c r="B118" s="13" t="str">
        <f t="shared" ref="B118:B132" si="27">LEFT(A118,1)</f>
        <v>4</v>
      </c>
      <c r="C118" s="13" t="str">
        <f t="shared" ref="C118:C132" si="28">LEFT(A118,2)</f>
        <v>49</v>
      </c>
      <c r="D118" s="13" t="str">
        <f t="shared" ref="D118:D132" si="29">LEFT(A118,3)</f>
        <v>497</v>
      </c>
      <c r="E118" s="27" t="s">
        <v>267</v>
      </c>
      <c r="F118" s="28">
        <v>23935</v>
      </c>
      <c r="G118" s="28">
        <v>0</v>
      </c>
      <c r="H118" s="28">
        <v>23935</v>
      </c>
      <c r="I118" s="28">
        <v>0</v>
      </c>
      <c r="J118" s="17">
        <f t="shared" si="18"/>
        <v>0</v>
      </c>
      <c r="K118" s="28">
        <v>0</v>
      </c>
      <c r="L118" s="28">
        <v>0</v>
      </c>
      <c r="M118" s="28">
        <v>0</v>
      </c>
      <c r="N118" s="17" t="str">
        <f t="shared" si="19"/>
        <v xml:space="preserve"> </v>
      </c>
      <c r="O118" s="28">
        <v>0</v>
      </c>
      <c r="P118" s="18">
        <f t="shared" si="20"/>
        <v>-23935</v>
      </c>
    </row>
    <row r="119" spans="1:16" x14ac:dyDescent="0.2">
      <c r="A119" s="26" t="s">
        <v>313</v>
      </c>
      <c r="B119" s="13" t="str">
        <f t="shared" si="27"/>
        <v>4</v>
      </c>
      <c r="C119" s="13" t="str">
        <f t="shared" si="28"/>
        <v>49</v>
      </c>
      <c r="D119" s="13" t="str">
        <f t="shared" si="29"/>
        <v>497</v>
      </c>
      <c r="E119" s="27" t="s">
        <v>314</v>
      </c>
      <c r="F119" s="28">
        <v>0</v>
      </c>
      <c r="G119" s="28">
        <v>0</v>
      </c>
      <c r="H119" s="28">
        <v>0</v>
      </c>
      <c r="I119" s="28">
        <v>140640.29999999999</v>
      </c>
      <c r="J119" s="17" t="str">
        <f t="shared" si="18"/>
        <v xml:space="preserve"> </v>
      </c>
      <c r="K119" s="28">
        <v>140640.29999999999</v>
      </c>
      <c r="L119" s="28">
        <v>0</v>
      </c>
      <c r="M119" s="28">
        <v>140640.29999999999</v>
      </c>
      <c r="N119" s="17">
        <f t="shared" si="19"/>
        <v>1</v>
      </c>
      <c r="O119" s="28">
        <v>0</v>
      </c>
      <c r="P119" s="18">
        <f t="shared" si="20"/>
        <v>140640.29999999999</v>
      </c>
    </row>
    <row r="120" spans="1:16" x14ac:dyDescent="0.2">
      <c r="A120" s="26" t="s">
        <v>268</v>
      </c>
      <c r="B120" s="13" t="str">
        <f t="shared" si="27"/>
        <v>4</v>
      </c>
      <c r="C120" s="13" t="str">
        <f t="shared" si="28"/>
        <v>49</v>
      </c>
      <c r="D120" s="13" t="str">
        <f t="shared" si="29"/>
        <v>497</v>
      </c>
      <c r="E120" s="27" t="s">
        <v>269</v>
      </c>
      <c r="F120" s="28">
        <v>452440</v>
      </c>
      <c r="G120" s="28">
        <v>0</v>
      </c>
      <c r="H120" s="28">
        <v>452440</v>
      </c>
      <c r="I120" s="28">
        <v>0</v>
      </c>
      <c r="J120" s="17">
        <f t="shared" si="18"/>
        <v>0</v>
      </c>
      <c r="K120" s="28">
        <v>0</v>
      </c>
      <c r="L120" s="28">
        <v>0</v>
      </c>
      <c r="M120" s="28">
        <v>0</v>
      </c>
      <c r="N120" s="17" t="str">
        <f t="shared" si="19"/>
        <v xml:space="preserve"> </v>
      </c>
      <c r="O120" s="28">
        <v>0</v>
      </c>
      <c r="P120" s="18">
        <f t="shared" si="20"/>
        <v>-452440</v>
      </c>
    </row>
    <row r="121" spans="1:16" x14ac:dyDescent="0.2">
      <c r="A121" s="26" t="s">
        <v>270</v>
      </c>
      <c r="B121" s="13" t="str">
        <f t="shared" si="27"/>
        <v>4</v>
      </c>
      <c r="C121" s="13" t="str">
        <f t="shared" si="28"/>
        <v>49</v>
      </c>
      <c r="D121" s="13" t="str">
        <f t="shared" si="29"/>
        <v>497</v>
      </c>
      <c r="E121" s="27" t="s">
        <v>271</v>
      </c>
      <c r="F121" s="28">
        <v>0</v>
      </c>
      <c r="G121" s="28">
        <v>85623.78</v>
      </c>
      <c r="H121" s="28">
        <v>85623.78</v>
      </c>
      <c r="I121" s="28">
        <v>85623.78</v>
      </c>
      <c r="J121" s="17">
        <f t="shared" si="18"/>
        <v>1</v>
      </c>
      <c r="K121" s="28">
        <v>85623.78</v>
      </c>
      <c r="L121" s="28">
        <v>0</v>
      </c>
      <c r="M121" s="28">
        <v>85623.78</v>
      </c>
      <c r="N121" s="17">
        <f t="shared" si="19"/>
        <v>1</v>
      </c>
      <c r="O121" s="28">
        <v>0</v>
      </c>
      <c r="P121" s="18">
        <f t="shared" si="20"/>
        <v>0</v>
      </c>
    </row>
    <row r="122" spans="1:16" x14ac:dyDescent="0.2">
      <c r="A122" s="26" t="s">
        <v>272</v>
      </c>
      <c r="B122" s="13" t="str">
        <f t="shared" si="27"/>
        <v>4</v>
      </c>
      <c r="C122" s="13" t="str">
        <f t="shared" si="28"/>
        <v>49</v>
      </c>
      <c r="D122" s="13" t="str">
        <f t="shared" si="29"/>
        <v>497</v>
      </c>
      <c r="E122" s="27" t="s">
        <v>273</v>
      </c>
      <c r="F122" s="28">
        <v>0</v>
      </c>
      <c r="G122" s="28">
        <v>102100</v>
      </c>
      <c r="H122" s="28">
        <v>102100</v>
      </c>
      <c r="I122" s="28">
        <v>0</v>
      </c>
      <c r="J122" s="17">
        <f t="shared" si="18"/>
        <v>0</v>
      </c>
      <c r="K122" s="28">
        <v>0</v>
      </c>
      <c r="L122" s="28">
        <v>0</v>
      </c>
      <c r="M122" s="28">
        <v>0</v>
      </c>
      <c r="N122" s="17" t="str">
        <f t="shared" si="19"/>
        <v xml:space="preserve"> </v>
      </c>
      <c r="O122" s="28">
        <v>0</v>
      </c>
      <c r="P122" s="18">
        <f t="shared" si="20"/>
        <v>-102100</v>
      </c>
    </row>
    <row r="123" spans="1:16" x14ac:dyDescent="0.2">
      <c r="A123" s="26" t="s">
        <v>315</v>
      </c>
      <c r="B123" s="13" t="str">
        <f t="shared" si="27"/>
        <v>5</v>
      </c>
      <c r="C123" s="13" t="str">
        <f t="shared" si="28"/>
        <v>52</v>
      </c>
      <c r="D123" s="13" t="str">
        <f t="shared" si="29"/>
        <v>520</v>
      </c>
      <c r="E123" s="27" t="s">
        <v>316</v>
      </c>
      <c r="F123" s="28">
        <v>0</v>
      </c>
      <c r="G123" s="28">
        <v>0</v>
      </c>
      <c r="H123" s="28">
        <v>0</v>
      </c>
      <c r="I123" s="28">
        <v>288.33999999999997</v>
      </c>
      <c r="J123" s="17" t="str">
        <f t="shared" si="18"/>
        <v xml:space="preserve"> </v>
      </c>
      <c r="K123" s="28">
        <v>288.33999999999997</v>
      </c>
      <c r="L123" s="28">
        <v>0</v>
      </c>
      <c r="M123" s="28">
        <v>288.33999999999997</v>
      </c>
      <c r="N123" s="17">
        <f t="shared" si="19"/>
        <v>1</v>
      </c>
      <c r="O123" s="28">
        <v>0</v>
      </c>
      <c r="P123" s="18">
        <f t="shared" si="20"/>
        <v>288.33999999999997</v>
      </c>
    </row>
    <row r="124" spans="1:16" x14ac:dyDescent="0.2">
      <c r="A124" s="26" t="s">
        <v>190</v>
      </c>
      <c r="B124" s="13" t="str">
        <f t="shared" si="27"/>
        <v>5</v>
      </c>
      <c r="C124" s="13" t="str">
        <f t="shared" si="28"/>
        <v>53</v>
      </c>
      <c r="D124" s="13" t="str">
        <f t="shared" si="29"/>
        <v>534</v>
      </c>
      <c r="E124" s="27" t="s">
        <v>191</v>
      </c>
      <c r="F124" s="28">
        <v>960000</v>
      </c>
      <c r="G124" s="28">
        <v>0</v>
      </c>
      <c r="H124" s="28">
        <v>960000</v>
      </c>
      <c r="I124" s="28">
        <v>0</v>
      </c>
      <c r="J124" s="17">
        <f t="shared" si="18"/>
        <v>0</v>
      </c>
      <c r="K124" s="28">
        <v>0</v>
      </c>
      <c r="L124" s="28">
        <v>0</v>
      </c>
      <c r="M124" s="28">
        <v>0</v>
      </c>
      <c r="N124" s="17" t="str">
        <f t="shared" si="19"/>
        <v xml:space="preserve"> </v>
      </c>
      <c r="O124" s="28">
        <v>0</v>
      </c>
      <c r="P124" s="18">
        <f t="shared" si="20"/>
        <v>-960000</v>
      </c>
    </row>
    <row r="125" spans="1:16" x14ac:dyDescent="0.2">
      <c r="A125" s="26" t="s">
        <v>192</v>
      </c>
      <c r="B125" s="13" t="str">
        <f t="shared" si="27"/>
        <v>5</v>
      </c>
      <c r="C125" s="13" t="str">
        <f t="shared" si="28"/>
        <v>53</v>
      </c>
      <c r="D125" s="13" t="str">
        <f t="shared" si="29"/>
        <v>537</v>
      </c>
      <c r="E125" s="27" t="s">
        <v>193</v>
      </c>
      <c r="F125" s="28">
        <v>5000</v>
      </c>
      <c r="G125" s="28">
        <v>0</v>
      </c>
      <c r="H125" s="28">
        <v>5000</v>
      </c>
      <c r="I125" s="28">
        <v>0</v>
      </c>
      <c r="J125" s="17">
        <f t="shared" si="18"/>
        <v>0</v>
      </c>
      <c r="K125" s="28">
        <v>0</v>
      </c>
      <c r="L125" s="28">
        <v>0</v>
      </c>
      <c r="M125" s="28">
        <v>0</v>
      </c>
      <c r="N125" s="17" t="str">
        <f t="shared" si="19"/>
        <v xml:space="preserve"> </v>
      </c>
      <c r="O125" s="28">
        <v>0</v>
      </c>
      <c r="P125" s="18">
        <f t="shared" si="20"/>
        <v>-5000</v>
      </c>
    </row>
    <row r="126" spans="1:16" x14ac:dyDescent="0.2">
      <c r="A126" s="26" t="s">
        <v>194</v>
      </c>
      <c r="B126" s="13" t="str">
        <f t="shared" si="27"/>
        <v>5</v>
      </c>
      <c r="C126" s="13" t="str">
        <f t="shared" si="28"/>
        <v>54</v>
      </c>
      <c r="D126" s="13" t="str">
        <f t="shared" si="29"/>
        <v>541</v>
      </c>
      <c r="E126" s="27" t="s">
        <v>195</v>
      </c>
      <c r="F126" s="28">
        <v>25000</v>
      </c>
      <c r="G126" s="28">
        <v>0</v>
      </c>
      <c r="H126" s="28">
        <v>25000</v>
      </c>
      <c r="I126" s="28">
        <v>6261.16</v>
      </c>
      <c r="J126" s="17">
        <f t="shared" si="18"/>
        <v>0.25044640000000001</v>
      </c>
      <c r="K126" s="28">
        <v>5575.3</v>
      </c>
      <c r="L126" s="28">
        <v>0</v>
      </c>
      <c r="M126" s="28">
        <v>5575.3</v>
      </c>
      <c r="N126" s="17">
        <f t="shared" si="19"/>
        <v>0.89045799819841698</v>
      </c>
      <c r="O126" s="28">
        <v>685.86</v>
      </c>
      <c r="P126" s="18">
        <f t="shared" si="20"/>
        <v>-18738.84</v>
      </c>
    </row>
    <row r="127" spans="1:16" x14ac:dyDescent="0.2">
      <c r="A127" s="26" t="s">
        <v>196</v>
      </c>
      <c r="B127" s="13" t="str">
        <f t="shared" si="27"/>
        <v>5</v>
      </c>
      <c r="C127" s="13" t="str">
        <f t="shared" si="28"/>
        <v>54</v>
      </c>
      <c r="D127" s="13" t="str">
        <f t="shared" si="29"/>
        <v>541</v>
      </c>
      <c r="E127" s="27" t="s">
        <v>197</v>
      </c>
      <c r="F127" s="28">
        <v>23000</v>
      </c>
      <c r="G127" s="28">
        <v>0</v>
      </c>
      <c r="H127" s="28">
        <v>23000</v>
      </c>
      <c r="I127" s="28">
        <v>4930</v>
      </c>
      <c r="J127" s="17">
        <f t="shared" si="18"/>
        <v>0.21434782608695652</v>
      </c>
      <c r="K127" s="28">
        <v>4930</v>
      </c>
      <c r="L127" s="28">
        <v>0</v>
      </c>
      <c r="M127" s="28">
        <v>4930</v>
      </c>
      <c r="N127" s="17">
        <f t="shared" si="19"/>
        <v>1</v>
      </c>
      <c r="O127" s="28">
        <v>0</v>
      </c>
      <c r="P127" s="18">
        <f t="shared" si="20"/>
        <v>-18070</v>
      </c>
    </row>
    <row r="128" spans="1:16" x14ac:dyDescent="0.2">
      <c r="A128" s="26" t="s">
        <v>198</v>
      </c>
      <c r="B128" s="13" t="str">
        <f t="shared" si="27"/>
        <v>5</v>
      </c>
      <c r="C128" s="13" t="str">
        <f t="shared" si="28"/>
        <v>55</v>
      </c>
      <c r="D128" s="13" t="str">
        <f t="shared" si="29"/>
        <v>550</v>
      </c>
      <c r="E128" s="27" t="s">
        <v>199</v>
      </c>
      <c r="F128" s="28">
        <v>1500000</v>
      </c>
      <c r="G128" s="28">
        <v>0</v>
      </c>
      <c r="H128" s="28">
        <v>1500000</v>
      </c>
      <c r="I128" s="28">
        <v>1328443.75</v>
      </c>
      <c r="J128" s="17">
        <f t="shared" si="18"/>
        <v>0.88562916666666669</v>
      </c>
      <c r="K128" s="28">
        <v>0</v>
      </c>
      <c r="L128" s="28">
        <v>0</v>
      </c>
      <c r="M128" s="28">
        <v>0</v>
      </c>
      <c r="N128" s="17">
        <f t="shared" si="19"/>
        <v>0</v>
      </c>
      <c r="O128" s="28">
        <v>1328443.75</v>
      </c>
      <c r="P128" s="18">
        <f t="shared" si="20"/>
        <v>-171556.25</v>
      </c>
    </row>
    <row r="129" spans="1:16" x14ac:dyDescent="0.2">
      <c r="A129" s="26" t="s">
        <v>200</v>
      </c>
      <c r="B129" s="13" t="str">
        <f t="shared" si="27"/>
        <v>5</v>
      </c>
      <c r="C129" s="13" t="str">
        <f t="shared" si="28"/>
        <v>55</v>
      </c>
      <c r="D129" s="13" t="str">
        <f t="shared" si="29"/>
        <v>554</v>
      </c>
      <c r="E129" s="27" t="s">
        <v>201</v>
      </c>
      <c r="F129" s="28">
        <v>5000</v>
      </c>
      <c r="G129" s="28">
        <v>49732.800000000003</v>
      </c>
      <c r="H129" s="28">
        <v>54732.800000000003</v>
      </c>
      <c r="I129" s="28">
        <v>82888</v>
      </c>
      <c r="J129" s="17">
        <f t="shared" si="18"/>
        <v>1.5144118334892422</v>
      </c>
      <c r="K129" s="28">
        <v>82888</v>
      </c>
      <c r="L129" s="28">
        <v>0</v>
      </c>
      <c r="M129" s="28">
        <v>82888</v>
      </c>
      <c r="N129" s="17">
        <f t="shared" si="19"/>
        <v>1</v>
      </c>
      <c r="O129" s="28">
        <v>0</v>
      </c>
      <c r="P129" s="18">
        <f t="shared" si="20"/>
        <v>28155.199999999997</v>
      </c>
    </row>
    <row r="130" spans="1:16" x14ac:dyDescent="0.2">
      <c r="A130" s="26" t="s">
        <v>317</v>
      </c>
      <c r="B130" s="13" t="str">
        <f t="shared" si="27"/>
        <v>5</v>
      </c>
      <c r="C130" s="13" t="str">
        <f t="shared" si="28"/>
        <v>55</v>
      </c>
      <c r="D130" s="13" t="str">
        <f t="shared" si="29"/>
        <v>559</v>
      </c>
      <c r="E130" s="27" t="s">
        <v>318</v>
      </c>
      <c r="F130" s="28">
        <v>0</v>
      </c>
      <c r="G130" s="28">
        <v>0</v>
      </c>
      <c r="H130" s="28">
        <v>0</v>
      </c>
      <c r="I130" s="28">
        <v>17140.060000000001</v>
      </c>
      <c r="J130" s="17" t="str">
        <f t="shared" si="18"/>
        <v xml:space="preserve"> </v>
      </c>
      <c r="K130" s="28">
        <v>0</v>
      </c>
      <c r="L130" s="28">
        <v>0</v>
      </c>
      <c r="M130" s="28">
        <v>0</v>
      </c>
      <c r="N130" s="17">
        <f t="shared" si="19"/>
        <v>0</v>
      </c>
      <c r="O130" s="28">
        <v>17140.060000000001</v>
      </c>
      <c r="P130" s="18">
        <f t="shared" si="20"/>
        <v>17140.060000000001</v>
      </c>
    </row>
    <row r="131" spans="1:16" x14ac:dyDescent="0.2">
      <c r="A131" s="26" t="s">
        <v>319</v>
      </c>
      <c r="B131" s="13" t="str">
        <f t="shared" si="27"/>
        <v>5</v>
      </c>
      <c r="C131" s="13" t="str">
        <f t="shared" si="28"/>
        <v>59</v>
      </c>
      <c r="D131" s="13" t="str">
        <f t="shared" si="29"/>
        <v>599</v>
      </c>
      <c r="E131" s="27" t="s">
        <v>320</v>
      </c>
      <c r="F131" s="28">
        <v>0</v>
      </c>
      <c r="G131" s="28">
        <v>0</v>
      </c>
      <c r="H131" s="28">
        <v>0</v>
      </c>
      <c r="I131" s="28">
        <v>0</v>
      </c>
      <c r="J131" s="17" t="str">
        <f t="shared" si="18"/>
        <v xml:space="preserve"> </v>
      </c>
      <c r="K131" s="28">
        <v>0</v>
      </c>
      <c r="L131" s="28">
        <v>0</v>
      </c>
      <c r="M131" s="28">
        <v>0</v>
      </c>
      <c r="N131" s="17" t="str">
        <f t="shared" si="19"/>
        <v xml:space="preserve"> </v>
      </c>
      <c r="O131" s="28">
        <v>0</v>
      </c>
      <c r="P131" s="18">
        <f t="shared" si="20"/>
        <v>0</v>
      </c>
    </row>
    <row r="132" spans="1:16" x14ac:dyDescent="0.2">
      <c r="A132" s="26" t="s">
        <v>202</v>
      </c>
      <c r="B132" s="13" t="str">
        <f t="shared" si="27"/>
        <v>5</v>
      </c>
      <c r="C132" s="13" t="str">
        <f t="shared" si="28"/>
        <v>59</v>
      </c>
      <c r="D132" s="13" t="str">
        <f t="shared" si="29"/>
        <v>599</v>
      </c>
      <c r="E132" s="27" t="s">
        <v>203</v>
      </c>
      <c r="F132" s="28">
        <v>275000</v>
      </c>
      <c r="G132" s="28">
        <v>0</v>
      </c>
      <c r="H132" s="28">
        <v>275000</v>
      </c>
      <c r="I132" s="28">
        <v>276862.5</v>
      </c>
      <c r="J132" s="17">
        <f t="shared" si="18"/>
        <v>1.0067727272727274</v>
      </c>
      <c r="K132" s="28">
        <v>0</v>
      </c>
      <c r="L132" s="28">
        <v>0</v>
      </c>
      <c r="M132" s="28">
        <v>0</v>
      </c>
      <c r="N132" s="17">
        <f t="shared" si="19"/>
        <v>0</v>
      </c>
      <c r="O132" s="28">
        <v>276862.5</v>
      </c>
      <c r="P132" s="18">
        <f t="shared" si="20"/>
        <v>1862.5</v>
      </c>
    </row>
    <row r="133" spans="1:16" x14ac:dyDescent="0.2">
      <c r="A133" s="1"/>
      <c r="B133" s="13"/>
      <c r="C133" s="13"/>
      <c r="D133" s="13"/>
      <c r="E133" s="4" t="s">
        <v>19</v>
      </c>
      <c r="F133" s="19">
        <f>SUM(F6:F132)</f>
        <v>278020160</v>
      </c>
      <c r="G133" s="19">
        <f>SUM(G6:G132)</f>
        <v>1584168.6400000001</v>
      </c>
      <c r="H133" s="19">
        <f>SUM(H6:H132)</f>
        <v>279604328.64000005</v>
      </c>
      <c r="I133" s="19">
        <f>SUM(I6:I132)</f>
        <v>57521094.87999998</v>
      </c>
      <c r="J133" s="20">
        <f>I133/H133</f>
        <v>0.20572319162504926</v>
      </c>
      <c r="K133" s="19">
        <f>SUM(K6:K132)</f>
        <v>37672253.089999989</v>
      </c>
      <c r="L133" s="19">
        <f>SUM(L6:L132)</f>
        <v>622728.37000000011</v>
      </c>
      <c r="M133" s="19">
        <f>SUM(M6:M132)</f>
        <v>37049524.719999991</v>
      </c>
      <c r="N133" s="22">
        <f t="shared" ref="N133" si="30">IF(I133=0," ",M133/I133)</f>
        <v>0.64410325980916039</v>
      </c>
      <c r="O133" s="19">
        <f>SUM(O6:O132)</f>
        <v>20471570.159999993</v>
      </c>
      <c r="P133" s="19">
        <f>SUM(P6:P132)</f>
        <v>-222083233.75999996</v>
      </c>
    </row>
    <row r="134" spans="1:16" x14ac:dyDescent="0.2">
      <c r="A134" s="1"/>
      <c r="B134" s="13"/>
      <c r="C134" s="13"/>
      <c r="D134" s="13"/>
      <c r="E134" s="2"/>
      <c r="F134" s="3"/>
      <c r="G134" s="3"/>
      <c r="H134" s="3"/>
      <c r="I134" s="3"/>
      <c r="J134" s="17"/>
      <c r="K134" s="3"/>
      <c r="L134" s="3"/>
      <c r="M134" s="3"/>
      <c r="N134" s="17"/>
      <c r="O134" s="3"/>
      <c r="P134" s="18"/>
    </row>
    <row r="135" spans="1:16" x14ac:dyDescent="0.2">
      <c r="A135" s="26" t="s">
        <v>204</v>
      </c>
      <c r="B135" s="13" t="str">
        <f t="shared" ref="B135:B156" si="31">LEFT(A135,1)</f>
        <v>6</v>
      </c>
      <c r="C135" s="13" t="str">
        <f t="shared" ref="C135:C156" si="32">LEFT(A135,2)</f>
        <v>60</v>
      </c>
      <c r="D135" s="13" t="str">
        <f t="shared" ref="D135:D156" si="33">LEFT(A135,3)</f>
        <v>603</v>
      </c>
      <c r="E135" s="27" t="s">
        <v>205</v>
      </c>
      <c r="F135" s="28">
        <v>9380000</v>
      </c>
      <c r="G135" s="28">
        <v>0</v>
      </c>
      <c r="H135" s="28">
        <v>9380000</v>
      </c>
      <c r="I135" s="28">
        <v>0</v>
      </c>
      <c r="J135" s="17">
        <f t="shared" ref="J135:J153" si="34">IF(H135=0," ",I135/H135)</f>
        <v>0</v>
      </c>
      <c r="K135" s="28">
        <v>0</v>
      </c>
      <c r="L135" s="28">
        <v>0</v>
      </c>
      <c r="M135" s="28">
        <v>0</v>
      </c>
      <c r="N135" s="17" t="str">
        <f t="shared" ref="N135:N164" si="35">IF(I135=0," ",M135/I135)</f>
        <v xml:space="preserve"> </v>
      </c>
      <c r="O135" s="28">
        <v>0</v>
      </c>
      <c r="P135" s="18">
        <f t="shared" ref="P135:P164" si="36">I135-H135</f>
        <v>-9380000</v>
      </c>
    </row>
    <row r="136" spans="1:16" x14ac:dyDescent="0.2">
      <c r="A136" s="26" t="s">
        <v>321</v>
      </c>
      <c r="B136" s="13" t="str">
        <f t="shared" ref="B136:B143" si="37">LEFT(A136,1)</f>
        <v>6</v>
      </c>
      <c r="C136" s="13" t="str">
        <f t="shared" ref="C136:C143" si="38">LEFT(A136,2)</f>
        <v>68</v>
      </c>
      <c r="D136" s="13" t="str">
        <f t="shared" ref="D136:D143" si="39">LEFT(A136,3)</f>
        <v>680</v>
      </c>
      <c r="E136" s="27" t="s">
        <v>322</v>
      </c>
      <c r="F136" s="28">
        <v>0</v>
      </c>
      <c r="G136" s="28">
        <v>0</v>
      </c>
      <c r="H136" s="28">
        <v>0</v>
      </c>
      <c r="I136" s="28">
        <v>0</v>
      </c>
      <c r="J136" s="17" t="str">
        <f t="shared" si="34"/>
        <v xml:space="preserve"> </v>
      </c>
      <c r="K136" s="28">
        <v>0</v>
      </c>
      <c r="L136" s="28">
        <v>0</v>
      </c>
      <c r="M136" s="28">
        <v>0</v>
      </c>
      <c r="N136" s="17" t="str">
        <f t="shared" si="35"/>
        <v xml:space="preserve"> </v>
      </c>
      <c r="O136" s="28">
        <v>0</v>
      </c>
      <c r="P136" s="18">
        <f t="shared" si="36"/>
        <v>0</v>
      </c>
    </row>
    <row r="137" spans="1:16" x14ac:dyDescent="0.2">
      <c r="A137" s="26" t="s">
        <v>274</v>
      </c>
      <c r="B137" s="13" t="str">
        <f t="shared" si="37"/>
        <v>7</v>
      </c>
      <c r="C137" s="13" t="str">
        <f t="shared" si="38"/>
        <v>72</v>
      </c>
      <c r="D137" s="13" t="str">
        <f t="shared" si="39"/>
        <v>723</v>
      </c>
      <c r="E137" s="27" t="s">
        <v>275</v>
      </c>
      <c r="F137" s="28">
        <v>406000</v>
      </c>
      <c r="G137" s="28">
        <v>0</v>
      </c>
      <c r="H137" s="28">
        <v>406000</v>
      </c>
      <c r="I137" s="28">
        <v>0</v>
      </c>
      <c r="J137" s="17">
        <f t="shared" si="34"/>
        <v>0</v>
      </c>
      <c r="K137" s="28">
        <v>0</v>
      </c>
      <c r="L137" s="28">
        <v>0</v>
      </c>
      <c r="M137" s="28">
        <v>0</v>
      </c>
      <c r="N137" s="17" t="str">
        <f t="shared" si="35"/>
        <v xml:space="preserve"> </v>
      </c>
      <c r="O137" s="28">
        <v>0</v>
      </c>
      <c r="P137" s="18">
        <f t="shared" si="36"/>
        <v>-406000</v>
      </c>
    </row>
    <row r="138" spans="1:16" x14ac:dyDescent="0.2">
      <c r="A138" s="26" t="s">
        <v>276</v>
      </c>
      <c r="B138" s="13" t="str">
        <f t="shared" si="37"/>
        <v>7</v>
      </c>
      <c r="C138" s="13" t="str">
        <f t="shared" si="38"/>
        <v>75</v>
      </c>
      <c r="D138" s="13" t="str">
        <f t="shared" si="39"/>
        <v>750</v>
      </c>
      <c r="E138" s="27" t="s">
        <v>277</v>
      </c>
      <c r="F138" s="28">
        <v>905000</v>
      </c>
      <c r="G138" s="28">
        <v>0</v>
      </c>
      <c r="H138" s="28">
        <v>905000</v>
      </c>
      <c r="I138" s="28">
        <v>1355671.21</v>
      </c>
      <c r="J138" s="17">
        <f t="shared" si="34"/>
        <v>1.4979792375690608</v>
      </c>
      <c r="K138" s="28">
        <v>1355671.21</v>
      </c>
      <c r="L138" s="28">
        <v>0</v>
      </c>
      <c r="M138" s="28">
        <v>1355671.21</v>
      </c>
      <c r="N138" s="17">
        <f t="shared" si="35"/>
        <v>1</v>
      </c>
      <c r="O138" s="28">
        <v>0</v>
      </c>
      <c r="P138" s="18">
        <f t="shared" si="36"/>
        <v>450671.20999999996</v>
      </c>
    </row>
    <row r="139" spans="1:16" x14ac:dyDescent="0.2">
      <c r="A139" s="26" t="s">
        <v>223</v>
      </c>
      <c r="B139" s="13" t="str">
        <f t="shared" si="37"/>
        <v>7</v>
      </c>
      <c r="C139" s="13" t="str">
        <f t="shared" si="38"/>
        <v>77</v>
      </c>
      <c r="D139" s="13" t="str">
        <f t="shared" si="39"/>
        <v>770</v>
      </c>
      <c r="E139" s="27" t="s">
        <v>278</v>
      </c>
      <c r="F139" s="28">
        <v>190000</v>
      </c>
      <c r="G139" s="28">
        <v>0</v>
      </c>
      <c r="H139" s="28">
        <v>190000</v>
      </c>
      <c r="I139" s="28">
        <v>0</v>
      </c>
      <c r="J139" s="17">
        <f t="shared" si="34"/>
        <v>0</v>
      </c>
      <c r="K139" s="28">
        <v>0</v>
      </c>
      <c r="L139" s="28">
        <v>0</v>
      </c>
      <c r="M139" s="28">
        <v>0</v>
      </c>
      <c r="N139" s="17" t="str">
        <f t="shared" si="35"/>
        <v xml:space="preserve"> </v>
      </c>
      <c r="O139" s="28">
        <v>0</v>
      </c>
      <c r="P139" s="18">
        <f t="shared" si="36"/>
        <v>-190000</v>
      </c>
    </row>
    <row r="140" spans="1:16" x14ac:dyDescent="0.2">
      <c r="A140" s="26" t="s">
        <v>323</v>
      </c>
      <c r="B140" s="13" t="str">
        <f t="shared" si="37"/>
        <v>7</v>
      </c>
      <c r="C140" s="13" t="str">
        <f t="shared" si="38"/>
        <v>79</v>
      </c>
      <c r="D140" s="13" t="str">
        <f t="shared" si="39"/>
        <v>791</v>
      </c>
      <c r="E140" s="27" t="s">
        <v>324</v>
      </c>
      <c r="F140" s="28">
        <v>0</v>
      </c>
      <c r="G140" s="28">
        <v>306000</v>
      </c>
      <c r="H140" s="28">
        <v>306000</v>
      </c>
      <c r="I140" s="28">
        <v>0</v>
      </c>
      <c r="J140" s="17">
        <f t="shared" si="34"/>
        <v>0</v>
      </c>
      <c r="K140" s="28">
        <v>0</v>
      </c>
      <c r="L140" s="28">
        <v>0</v>
      </c>
      <c r="M140" s="28">
        <v>0</v>
      </c>
      <c r="N140" s="17" t="str">
        <f t="shared" si="35"/>
        <v xml:space="preserve"> </v>
      </c>
      <c r="O140" s="28">
        <v>0</v>
      </c>
      <c r="P140" s="18">
        <f t="shared" si="36"/>
        <v>-306000</v>
      </c>
    </row>
    <row r="141" spans="1:16" x14ac:dyDescent="0.2">
      <c r="A141" s="26" t="s">
        <v>206</v>
      </c>
      <c r="B141" s="13" t="str">
        <f t="shared" si="37"/>
        <v>7</v>
      </c>
      <c r="C141" s="13" t="str">
        <f t="shared" si="38"/>
        <v>79</v>
      </c>
      <c r="D141" s="13" t="str">
        <f t="shared" si="39"/>
        <v>797</v>
      </c>
      <c r="E141" s="27" t="s">
        <v>189</v>
      </c>
      <c r="F141" s="28">
        <v>239835</v>
      </c>
      <c r="G141" s="28">
        <v>0</v>
      </c>
      <c r="H141" s="28">
        <v>239835</v>
      </c>
      <c r="I141" s="28">
        <v>0</v>
      </c>
      <c r="J141" s="17">
        <f t="shared" si="34"/>
        <v>0</v>
      </c>
      <c r="K141" s="28">
        <v>0</v>
      </c>
      <c r="L141" s="28">
        <v>0</v>
      </c>
      <c r="M141" s="28">
        <v>0</v>
      </c>
      <c r="N141" s="17" t="str">
        <f t="shared" si="35"/>
        <v xml:space="preserve"> </v>
      </c>
      <c r="O141" s="28">
        <v>0</v>
      </c>
      <c r="P141" s="18">
        <f t="shared" si="36"/>
        <v>-239835</v>
      </c>
    </row>
    <row r="142" spans="1:16" x14ac:dyDescent="0.2">
      <c r="A142" s="26" t="s">
        <v>207</v>
      </c>
      <c r="B142" s="13" t="str">
        <f t="shared" si="37"/>
        <v>7</v>
      </c>
      <c r="C142" s="13" t="str">
        <f t="shared" si="38"/>
        <v>79</v>
      </c>
      <c r="D142" s="13" t="str">
        <f t="shared" si="39"/>
        <v>797</v>
      </c>
      <c r="E142" s="27" t="s">
        <v>186</v>
      </c>
      <c r="F142" s="28">
        <v>2120</v>
      </c>
      <c r="G142" s="28">
        <v>0</v>
      </c>
      <c r="H142" s="28">
        <v>2120</v>
      </c>
      <c r="I142" s="28">
        <v>0</v>
      </c>
      <c r="J142" s="17">
        <f t="shared" si="34"/>
        <v>0</v>
      </c>
      <c r="K142" s="28">
        <v>0</v>
      </c>
      <c r="L142" s="28">
        <v>0</v>
      </c>
      <c r="M142" s="28">
        <v>0</v>
      </c>
      <c r="N142" s="17" t="str">
        <f t="shared" si="35"/>
        <v xml:space="preserve"> </v>
      </c>
      <c r="O142" s="28">
        <v>0</v>
      </c>
      <c r="P142" s="18">
        <f t="shared" si="36"/>
        <v>-2120</v>
      </c>
    </row>
    <row r="143" spans="1:16" x14ac:dyDescent="0.2">
      <c r="A143" s="26" t="s">
        <v>208</v>
      </c>
      <c r="B143" s="13" t="str">
        <f t="shared" si="37"/>
        <v>7</v>
      </c>
      <c r="C143" s="13" t="str">
        <f t="shared" si="38"/>
        <v>79</v>
      </c>
      <c r="D143" s="13" t="str">
        <f t="shared" si="39"/>
        <v>797</v>
      </c>
      <c r="E143" s="27" t="s">
        <v>187</v>
      </c>
      <c r="F143" s="28">
        <v>1500</v>
      </c>
      <c r="G143" s="28">
        <v>0</v>
      </c>
      <c r="H143" s="28">
        <v>1500</v>
      </c>
      <c r="I143" s="28">
        <v>0</v>
      </c>
      <c r="J143" s="17">
        <f t="shared" si="34"/>
        <v>0</v>
      </c>
      <c r="K143" s="28">
        <v>0</v>
      </c>
      <c r="L143" s="28">
        <v>0</v>
      </c>
      <c r="M143" s="28">
        <v>0</v>
      </c>
      <c r="N143" s="17" t="str">
        <f t="shared" si="35"/>
        <v xml:space="preserve"> </v>
      </c>
      <c r="O143" s="28">
        <v>0</v>
      </c>
      <c r="P143" s="18">
        <f t="shared" si="36"/>
        <v>-1500</v>
      </c>
    </row>
    <row r="144" spans="1:16" x14ac:dyDescent="0.2">
      <c r="A144" s="26" t="s">
        <v>279</v>
      </c>
      <c r="B144" s="13" t="str">
        <f t="shared" ref="B144:B146" si="40">LEFT(A144,1)</f>
        <v>7</v>
      </c>
      <c r="C144" s="13" t="str">
        <f t="shared" ref="C144:C146" si="41">LEFT(A144,2)</f>
        <v>79</v>
      </c>
      <c r="D144" s="13" t="str">
        <f t="shared" ref="D144:D146" si="42">LEFT(A144,3)</f>
        <v>797</v>
      </c>
      <c r="E144" s="27" t="s">
        <v>280</v>
      </c>
      <c r="F144" s="28">
        <v>387510</v>
      </c>
      <c r="G144" s="28">
        <v>0</v>
      </c>
      <c r="H144" s="28">
        <v>387510</v>
      </c>
      <c r="I144" s="28">
        <v>0</v>
      </c>
      <c r="J144" s="17">
        <f t="shared" si="34"/>
        <v>0</v>
      </c>
      <c r="K144" s="28">
        <v>0</v>
      </c>
      <c r="L144" s="28">
        <v>0</v>
      </c>
      <c r="M144" s="28">
        <v>0</v>
      </c>
      <c r="N144" s="17" t="str">
        <f t="shared" si="35"/>
        <v xml:space="preserve"> </v>
      </c>
      <c r="O144" s="28">
        <v>0</v>
      </c>
      <c r="P144" s="18">
        <f t="shared" si="36"/>
        <v>-387510</v>
      </c>
    </row>
    <row r="145" spans="1:16" x14ac:dyDescent="0.2">
      <c r="A145" s="26" t="s">
        <v>281</v>
      </c>
      <c r="B145" s="13" t="str">
        <f t="shared" si="40"/>
        <v>7</v>
      </c>
      <c r="C145" s="13" t="str">
        <f t="shared" si="41"/>
        <v>79</v>
      </c>
      <c r="D145" s="13" t="str">
        <f t="shared" si="42"/>
        <v>797</v>
      </c>
      <c r="E145" s="27" t="s">
        <v>282</v>
      </c>
      <c r="F145" s="28">
        <v>1435010</v>
      </c>
      <c r="G145" s="28">
        <v>0</v>
      </c>
      <c r="H145" s="28">
        <v>1435010</v>
      </c>
      <c r="I145" s="28">
        <v>0</v>
      </c>
      <c r="J145" s="17">
        <f t="shared" si="34"/>
        <v>0</v>
      </c>
      <c r="K145" s="28">
        <v>0</v>
      </c>
      <c r="L145" s="28">
        <v>0</v>
      </c>
      <c r="M145" s="28">
        <v>0</v>
      </c>
      <c r="N145" s="17" t="str">
        <f t="shared" si="35"/>
        <v xml:space="preserve"> </v>
      </c>
      <c r="O145" s="28">
        <v>0</v>
      </c>
      <c r="P145" s="18">
        <f t="shared" si="36"/>
        <v>-1435010</v>
      </c>
    </row>
    <row r="146" spans="1:16" x14ac:dyDescent="0.2">
      <c r="A146" s="26" t="s">
        <v>283</v>
      </c>
      <c r="B146" s="13" t="str">
        <f t="shared" si="40"/>
        <v>7</v>
      </c>
      <c r="C146" s="13" t="str">
        <f t="shared" si="41"/>
        <v>79</v>
      </c>
      <c r="D146" s="13" t="str">
        <f t="shared" si="42"/>
        <v>797</v>
      </c>
      <c r="E146" s="27" t="s">
        <v>284</v>
      </c>
      <c r="F146" s="28">
        <v>3744390</v>
      </c>
      <c r="G146" s="28">
        <v>0</v>
      </c>
      <c r="H146" s="28">
        <v>3744390</v>
      </c>
      <c r="I146" s="28">
        <v>1713004.75</v>
      </c>
      <c r="J146" s="17">
        <f t="shared" si="34"/>
        <v>0.45748566522183853</v>
      </c>
      <c r="K146" s="28">
        <v>1713004.75</v>
      </c>
      <c r="L146" s="28">
        <v>0</v>
      </c>
      <c r="M146" s="28">
        <v>1713004.75</v>
      </c>
      <c r="N146" s="17">
        <f t="shared" si="35"/>
        <v>1</v>
      </c>
      <c r="O146" s="28">
        <v>0</v>
      </c>
      <c r="P146" s="18">
        <f t="shared" si="36"/>
        <v>-2031385.25</v>
      </c>
    </row>
    <row r="147" spans="1:16" x14ac:dyDescent="0.2">
      <c r="A147" s="26" t="s">
        <v>285</v>
      </c>
      <c r="B147" s="13" t="str">
        <f t="shared" ref="B147:B153" si="43">LEFT(A147,1)</f>
        <v>7</v>
      </c>
      <c r="C147" s="13" t="str">
        <f t="shared" ref="C147:C153" si="44">LEFT(A147,2)</f>
        <v>79</v>
      </c>
      <c r="D147" s="13" t="str">
        <f t="shared" ref="D147:D153" si="45">LEFT(A147,3)</f>
        <v>797</v>
      </c>
      <c r="E147" s="27" t="s">
        <v>286</v>
      </c>
      <c r="F147" s="28">
        <v>547047</v>
      </c>
      <c r="G147" s="28">
        <v>0</v>
      </c>
      <c r="H147" s="28">
        <v>547047</v>
      </c>
      <c r="I147" s="28">
        <v>0</v>
      </c>
      <c r="J147" s="17">
        <f t="shared" si="34"/>
        <v>0</v>
      </c>
      <c r="K147" s="28">
        <v>0</v>
      </c>
      <c r="L147" s="28">
        <v>0</v>
      </c>
      <c r="M147" s="28">
        <v>0</v>
      </c>
      <c r="N147" s="17" t="str">
        <f t="shared" si="35"/>
        <v xml:space="preserve"> </v>
      </c>
      <c r="O147" s="28">
        <v>0</v>
      </c>
      <c r="P147" s="18">
        <f t="shared" si="36"/>
        <v>-547047</v>
      </c>
    </row>
    <row r="148" spans="1:16" x14ac:dyDescent="0.2">
      <c r="A148" s="26" t="s">
        <v>287</v>
      </c>
      <c r="B148" s="13" t="str">
        <f t="shared" si="43"/>
        <v>7</v>
      </c>
      <c r="C148" s="13" t="str">
        <f t="shared" si="44"/>
        <v>79</v>
      </c>
      <c r="D148" s="13" t="str">
        <f t="shared" si="45"/>
        <v>797</v>
      </c>
      <c r="E148" s="27" t="s">
        <v>288</v>
      </c>
      <c r="F148" s="28">
        <v>4598235</v>
      </c>
      <c r="G148" s="28">
        <v>0</v>
      </c>
      <c r="H148" s="28">
        <v>4598235</v>
      </c>
      <c r="I148" s="28">
        <v>0</v>
      </c>
      <c r="J148" s="17">
        <f t="shared" si="34"/>
        <v>0</v>
      </c>
      <c r="K148" s="28">
        <v>0</v>
      </c>
      <c r="L148" s="28">
        <v>0</v>
      </c>
      <c r="M148" s="28">
        <v>0</v>
      </c>
      <c r="N148" s="17" t="str">
        <f t="shared" si="35"/>
        <v xml:space="preserve"> </v>
      </c>
      <c r="O148" s="28">
        <v>0</v>
      </c>
      <c r="P148" s="18">
        <f t="shared" si="36"/>
        <v>-4598235</v>
      </c>
    </row>
    <row r="149" spans="1:16" x14ac:dyDescent="0.2">
      <c r="A149" s="26" t="s">
        <v>289</v>
      </c>
      <c r="B149" s="13" t="str">
        <f t="shared" si="43"/>
        <v>7</v>
      </c>
      <c r="C149" s="13" t="str">
        <f t="shared" si="44"/>
        <v>79</v>
      </c>
      <c r="D149" s="13" t="str">
        <f t="shared" si="45"/>
        <v>797</v>
      </c>
      <c r="E149" s="27" t="s">
        <v>290</v>
      </c>
      <c r="F149" s="28">
        <v>1315190</v>
      </c>
      <c r="G149" s="28">
        <v>0</v>
      </c>
      <c r="H149" s="28">
        <v>1315190</v>
      </c>
      <c r="I149" s="28">
        <v>0</v>
      </c>
      <c r="J149" s="17">
        <f t="shared" si="34"/>
        <v>0</v>
      </c>
      <c r="K149" s="28">
        <v>0</v>
      </c>
      <c r="L149" s="28">
        <v>0</v>
      </c>
      <c r="M149" s="28">
        <v>0</v>
      </c>
      <c r="N149" s="17" t="str">
        <f t="shared" si="35"/>
        <v xml:space="preserve"> </v>
      </c>
      <c r="O149" s="28">
        <v>0</v>
      </c>
      <c r="P149" s="18">
        <f t="shared" si="36"/>
        <v>-1315190</v>
      </c>
    </row>
    <row r="150" spans="1:16" x14ac:dyDescent="0.2">
      <c r="A150" s="26" t="s">
        <v>291</v>
      </c>
      <c r="B150" s="13" t="str">
        <f t="shared" si="43"/>
        <v>7</v>
      </c>
      <c r="C150" s="13" t="str">
        <f t="shared" si="44"/>
        <v>79</v>
      </c>
      <c r="D150" s="13" t="str">
        <f t="shared" si="45"/>
        <v>797</v>
      </c>
      <c r="E150" s="27" t="s">
        <v>292</v>
      </c>
      <c r="F150" s="28">
        <v>2376085</v>
      </c>
      <c r="G150" s="28">
        <v>0</v>
      </c>
      <c r="H150" s="28">
        <v>2376085</v>
      </c>
      <c r="I150" s="28">
        <v>2780408.89</v>
      </c>
      <c r="J150" s="17">
        <f t="shared" si="34"/>
        <v>1.1701638998604849</v>
      </c>
      <c r="K150" s="28">
        <v>2780408.89</v>
      </c>
      <c r="L150" s="28">
        <v>0</v>
      </c>
      <c r="M150" s="28">
        <v>2780408.89</v>
      </c>
      <c r="N150" s="17">
        <f t="shared" si="35"/>
        <v>1</v>
      </c>
      <c r="O150" s="28">
        <v>0</v>
      </c>
      <c r="P150" s="18">
        <f t="shared" si="36"/>
        <v>404323.89000000013</v>
      </c>
    </row>
    <row r="151" spans="1:16" x14ac:dyDescent="0.2">
      <c r="A151" s="26" t="s">
        <v>293</v>
      </c>
      <c r="B151" s="13" t="str">
        <f t="shared" si="43"/>
        <v>7</v>
      </c>
      <c r="C151" s="13" t="str">
        <f t="shared" si="44"/>
        <v>79</v>
      </c>
      <c r="D151" s="13" t="str">
        <f t="shared" si="45"/>
        <v>797</v>
      </c>
      <c r="E151" s="27" t="s">
        <v>294</v>
      </c>
      <c r="F151" s="28">
        <v>1062342</v>
      </c>
      <c r="G151" s="28">
        <v>28500</v>
      </c>
      <c r="H151" s="28">
        <v>1090842</v>
      </c>
      <c r="I151" s="28">
        <v>1062344.7</v>
      </c>
      <c r="J151" s="17">
        <f t="shared" si="34"/>
        <v>0.97387586836590445</v>
      </c>
      <c r="K151" s="28">
        <v>1062344.7</v>
      </c>
      <c r="L151" s="28">
        <v>0</v>
      </c>
      <c r="M151" s="28">
        <v>1062344.7</v>
      </c>
      <c r="N151" s="17">
        <f t="shared" si="35"/>
        <v>1</v>
      </c>
      <c r="O151" s="28">
        <v>0</v>
      </c>
      <c r="P151" s="18">
        <f t="shared" si="36"/>
        <v>-28497.300000000047</v>
      </c>
    </row>
    <row r="152" spans="1:16" x14ac:dyDescent="0.2">
      <c r="A152" s="26" t="s">
        <v>295</v>
      </c>
      <c r="B152" s="13" t="str">
        <f t="shared" si="43"/>
        <v>7</v>
      </c>
      <c r="C152" s="13" t="str">
        <f t="shared" si="44"/>
        <v>79</v>
      </c>
      <c r="D152" s="13" t="str">
        <f t="shared" si="45"/>
        <v>797</v>
      </c>
      <c r="E152" s="27" t="s">
        <v>296</v>
      </c>
      <c r="F152" s="28">
        <v>2375041</v>
      </c>
      <c r="G152" s="28">
        <v>0</v>
      </c>
      <c r="H152" s="28">
        <v>2375041</v>
      </c>
      <c r="I152" s="28">
        <v>0</v>
      </c>
      <c r="J152" s="17">
        <f t="shared" si="34"/>
        <v>0</v>
      </c>
      <c r="K152" s="28">
        <v>0</v>
      </c>
      <c r="L152" s="28">
        <v>0</v>
      </c>
      <c r="M152" s="28">
        <v>0</v>
      </c>
      <c r="N152" s="17" t="str">
        <f t="shared" si="35"/>
        <v xml:space="preserve"> </v>
      </c>
      <c r="O152" s="28">
        <v>0</v>
      </c>
      <c r="P152" s="18">
        <f t="shared" si="36"/>
        <v>-2375041</v>
      </c>
    </row>
    <row r="153" spans="1:16" x14ac:dyDescent="0.2">
      <c r="A153" s="26" t="s">
        <v>297</v>
      </c>
      <c r="B153" s="13" t="str">
        <f t="shared" si="43"/>
        <v>7</v>
      </c>
      <c r="C153" s="13" t="str">
        <f t="shared" si="44"/>
        <v>79</v>
      </c>
      <c r="D153" s="13" t="str">
        <f t="shared" si="45"/>
        <v>797</v>
      </c>
      <c r="E153" s="27" t="s">
        <v>298</v>
      </c>
      <c r="F153" s="28">
        <v>537930</v>
      </c>
      <c r="G153" s="28">
        <v>0</v>
      </c>
      <c r="H153" s="28">
        <v>537930</v>
      </c>
      <c r="I153" s="28">
        <v>0</v>
      </c>
      <c r="J153" s="17">
        <f t="shared" si="34"/>
        <v>0</v>
      </c>
      <c r="K153" s="28">
        <v>0</v>
      </c>
      <c r="L153" s="28">
        <v>0</v>
      </c>
      <c r="M153" s="28">
        <v>0</v>
      </c>
      <c r="N153" s="17" t="str">
        <f t="shared" si="35"/>
        <v xml:space="preserve"> </v>
      </c>
      <c r="O153" s="28">
        <v>0</v>
      </c>
      <c r="P153" s="18">
        <f t="shared" si="36"/>
        <v>-537930</v>
      </c>
    </row>
    <row r="154" spans="1:16" s="16" customFormat="1" x14ac:dyDescent="0.2">
      <c r="A154" s="4"/>
      <c r="B154" s="4"/>
      <c r="C154" s="4"/>
      <c r="D154" s="4"/>
      <c r="E154" s="4" t="s">
        <v>20</v>
      </c>
      <c r="F154" s="19">
        <f>SUBTOTAL(9,F135:F153)</f>
        <v>29503235</v>
      </c>
      <c r="G154" s="19">
        <f>SUBTOTAL(9,G135:G153)</f>
        <v>334500</v>
      </c>
      <c r="H154" s="19">
        <f>SUBTOTAL(9,H135:H153)</f>
        <v>29837735</v>
      </c>
      <c r="I154" s="19">
        <f>SUBTOTAL(9,I135:I153)</f>
        <v>6911429.5499999998</v>
      </c>
      <c r="J154" s="20">
        <f t="shared" ref="J154" si="46">I154/H154</f>
        <v>0.23163385391015773</v>
      </c>
      <c r="K154" s="19">
        <f>SUBTOTAL(9,K135:K153)</f>
        <v>6911429.5499999998</v>
      </c>
      <c r="L154" s="19">
        <f>SUBTOTAL(9,L135:L153)</f>
        <v>0</v>
      </c>
      <c r="M154" s="19">
        <f>SUBTOTAL(9,M135:M153)</f>
        <v>6911429.5499999998</v>
      </c>
      <c r="N154" s="20">
        <f t="shared" si="35"/>
        <v>1</v>
      </c>
      <c r="O154" s="19">
        <f>SUBTOTAL(9,O135:O153)</f>
        <v>0</v>
      </c>
      <c r="P154" s="19">
        <f>SUBTOTAL(9,P135:P153)</f>
        <v>-22926305.449999999</v>
      </c>
    </row>
    <row r="155" spans="1:16" x14ac:dyDescent="0.2">
      <c r="A155" s="1"/>
      <c r="B155" s="13"/>
      <c r="C155" s="13"/>
      <c r="D155" s="13"/>
      <c r="E155" s="2"/>
      <c r="F155" s="3"/>
      <c r="G155" s="3"/>
      <c r="H155" s="3"/>
      <c r="I155" s="3"/>
      <c r="J155" s="17"/>
      <c r="K155" s="3"/>
      <c r="L155" s="3"/>
      <c r="M155" s="3"/>
      <c r="N155" s="17"/>
      <c r="O155" s="3"/>
      <c r="P155" s="18"/>
    </row>
    <row r="156" spans="1:16" x14ac:dyDescent="0.2">
      <c r="A156" s="26" t="s">
        <v>209</v>
      </c>
      <c r="B156" s="13" t="str">
        <f t="shared" si="31"/>
        <v>8</v>
      </c>
      <c r="C156" s="13" t="str">
        <f t="shared" si="32"/>
        <v>83</v>
      </c>
      <c r="D156" s="13" t="str">
        <f t="shared" si="33"/>
        <v>830</v>
      </c>
      <c r="E156" s="27" t="s">
        <v>210</v>
      </c>
      <c r="F156" s="28">
        <v>7500</v>
      </c>
      <c r="G156" s="28">
        <v>0</v>
      </c>
      <c r="H156" s="28">
        <v>7500</v>
      </c>
      <c r="I156" s="28">
        <v>85.2</v>
      </c>
      <c r="J156" s="17">
        <f t="shared" ref="J156:J164" si="47">IF(H156=0," ",I156/H156)</f>
        <v>1.136E-2</v>
      </c>
      <c r="K156" s="28">
        <v>85.2</v>
      </c>
      <c r="L156" s="28">
        <v>0</v>
      </c>
      <c r="M156" s="28">
        <v>85.2</v>
      </c>
      <c r="N156" s="17">
        <f t="shared" si="35"/>
        <v>1</v>
      </c>
      <c r="O156" s="28">
        <v>0</v>
      </c>
      <c r="P156" s="18">
        <f t="shared" si="36"/>
        <v>-7414.8</v>
      </c>
    </row>
    <row r="157" spans="1:16" x14ac:dyDescent="0.2">
      <c r="A157" s="26" t="s">
        <v>211</v>
      </c>
      <c r="B157" s="13" t="str">
        <f t="shared" ref="B157:B164" si="48">LEFT(A157,1)</f>
        <v>8</v>
      </c>
      <c r="C157" s="13" t="str">
        <f t="shared" ref="C157:C164" si="49">LEFT(A157,2)</f>
        <v>83</v>
      </c>
      <c r="D157" s="13" t="str">
        <f t="shared" ref="D157:D164" si="50">LEFT(A157,3)</f>
        <v>830</v>
      </c>
      <c r="E157" s="27" t="s">
        <v>212</v>
      </c>
      <c r="F157" s="28">
        <v>170000</v>
      </c>
      <c r="G157" s="28">
        <v>0</v>
      </c>
      <c r="H157" s="28">
        <v>170000</v>
      </c>
      <c r="I157" s="28">
        <v>8037.6</v>
      </c>
      <c r="J157" s="17">
        <f t="shared" si="47"/>
        <v>4.7280000000000003E-2</v>
      </c>
      <c r="K157" s="28">
        <v>8176.99</v>
      </c>
      <c r="L157" s="28">
        <v>139.38999999999999</v>
      </c>
      <c r="M157" s="28">
        <v>8037.6</v>
      </c>
      <c r="N157" s="17">
        <f t="shared" si="35"/>
        <v>1</v>
      </c>
      <c r="O157" s="28">
        <v>0</v>
      </c>
      <c r="P157" s="18">
        <f t="shared" si="36"/>
        <v>-161962.4</v>
      </c>
    </row>
    <row r="158" spans="1:16" x14ac:dyDescent="0.2">
      <c r="A158" s="26" t="s">
        <v>213</v>
      </c>
      <c r="B158" s="13" t="str">
        <f t="shared" si="48"/>
        <v>8</v>
      </c>
      <c r="C158" s="13" t="str">
        <f t="shared" si="49"/>
        <v>83</v>
      </c>
      <c r="D158" s="13" t="str">
        <f t="shared" si="50"/>
        <v>830</v>
      </c>
      <c r="E158" s="27" t="s">
        <v>214</v>
      </c>
      <c r="F158" s="28">
        <v>35000</v>
      </c>
      <c r="G158" s="28">
        <v>0</v>
      </c>
      <c r="H158" s="28">
        <v>35000</v>
      </c>
      <c r="I158" s="28">
        <v>0</v>
      </c>
      <c r="J158" s="17">
        <f t="shared" si="47"/>
        <v>0</v>
      </c>
      <c r="K158" s="28">
        <v>0</v>
      </c>
      <c r="L158" s="28">
        <v>0</v>
      </c>
      <c r="M158" s="28">
        <v>0</v>
      </c>
      <c r="N158" s="17" t="str">
        <f t="shared" si="35"/>
        <v xml:space="preserve"> </v>
      </c>
      <c r="O158" s="28">
        <v>0</v>
      </c>
      <c r="P158" s="18">
        <f t="shared" si="36"/>
        <v>-35000</v>
      </c>
    </row>
    <row r="159" spans="1:16" x14ac:dyDescent="0.2">
      <c r="A159" s="26" t="s">
        <v>325</v>
      </c>
      <c r="B159" s="13" t="str">
        <f t="shared" si="48"/>
        <v>8</v>
      </c>
      <c r="C159" s="13" t="str">
        <f t="shared" si="49"/>
        <v>83</v>
      </c>
      <c r="D159" s="13" t="str">
        <f t="shared" si="50"/>
        <v>830</v>
      </c>
      <c r="E159" s="27" t="s">
        <v>326</v>
      </c>
      <c r="F159" s="28">
        <v>0</v>
      </c>
      <c r="G159" s="28">
        <v>0</v>
      </c>
      <c r="H159" s="28">
        <v>0</v>
      </c>
      <c r="I159" s="28">
        <v>0</v>
      </c>
      <c r="J159" s="17" t="str">
        <f t="shared" si="47"/>
        <v xml:space="preserve"> </v>
      </c>
      <c r="K159" s="28">
        <v>0</v>
      </c>
      <c r="L159" s="28">
        <v>0</v>
      </c>
      <c r="M159" s="28">
        <v>0</v>
      </c>
      <c r="N159" s="17" t="str">
        <f t="shared" si="35"/>
        <v xml:space="preserve"> </v>
      </c>
      <c r="O159" s="28">
        <v>0</v>
      </c>
      <c r="P159" s="18">
        <f t="shared" si="36"/>
        <v>0</v>
      </c>
    </row>
    <row r="160" spans="1:16" x14ac:dyDescent="0.2">
      <c r="A160" s="26" t="s">
        <v>215</v>
      </c>
      <c r="B160" s="13" t="str">
        <f t="shared" si="48"/>
        <v>8</v>
      </c>
      <c r="C160" s="13" t="str">
        <f t="shared" si="49"/>
        <v>83</v>
      </c>
      <c r="D160" s="13" t="str">
        <f t="shared" si="50"/>
        <v>831</v>
      </c>
      <c r="E160" s="27" t="s">
        <v>216</v>
      </c>
      <c r="F160" s="28">
        <v>480000</v>
      </c>
      <c r="G160" s="28">
        <v>0</v>
      </c>
      <c r="H160" s="28">
        <v>480000</v>
      </c>
      <c r="I160" s="28">
        <v>157015.19</v>
      </c>
      <c r="J160" s="17">
        <f t="shared" si="47"/>
        <v>0.32711497916666665</v>
      </c>
      <c r="K160" s="28">
        <v>0</v>
      </c>
      <c r="L160" s="28">
        <v>5.39</v>
      </c>
      <c r="M160" s="28">
        <v>-5.39</v>
      </c>
      <c r="N160" s="17">
        <f t="shared" si="35"/>
        <v>-3.432788891316821E-5</v>
      </c>
      <c r="O160" s="28">
        <v>157020.57999999999</v>
      </c>
      <c r="P160" s="18">
        <f t="shared" si="36"/>
        <v>-322984.81</v>
      </c>
    </row>
    <row r="161" spans="1:16" x14ac:dyDescent="0.2">
      <c r="A161" s="26" t="s">
        <v>217</v>
      </c>
      <c r="B161" s="13" t="str">
        <f t="shared" si="48"/>
        <v>8</v>
      </c>
      <c r="C161" s="13" t="str">
        <f t="shared" si="49"/>
        <v>83</v>
      </c>
      <c r="D161" s="13" t="str">
        <f t="shared" si="50"/>
        <v>831</v>
      </c>
      <c r="E161" s="27" t="s">
        <v>218</v>
      </c>
      <c r="F161" s="28">
        <v>400000</v>
      </c>
      <c r="G161" s="28">
        <v>0</v>
      </c>
      <c r="H161" s="28">
        <v>400000</v>
      </c>
      <c r="I161" s="28">
        <v>21247.59</v>
      </c>
      <c r="J161" s="17">
        <f t="shared" si="47"/>
        <v>5.3118974999999999E-2</v>
      </c>
      <c r="K161" s="28">
        <v>21247.59</v>
      </c>
      <c r="L161" s="28">
        <v>0</v>
      </c>
      <c r="M161" s="28">
        <v>21247.59</v>
      </c>
      <c r="N161" s="17">
        <f t="shared" si="35"/>
        <v>1</v>
      </c>
      <c r="O161" s="28">
        <v>0</v>
      </c>
      <c r="P161" s="18">
        <f t="shared" si="36"/>
        <v>-378752.41</v>
      </c>
    </row>
    <row r="162" spans="1:16" x14ac:dyDescent="0.2">
      <c r="A162" s="26" t="s">
        <v>327</v>
      </c>
      <c r="B162" s="13" t="str">
        <f t="shared" si="48"/>
        <v>8</v>
      </c>
      <c r="C162" s="13" t="str">
        <f t="shared" si="49"/>
        <v>87</v>
      </c>
      <c r="D162" s="13" t="str">
        <f t="shared" si="50"/>
        <v>870</v>
      </c>
      <c r="E162" s="27" t="s">
        <v>328</v>
      </c>
      <c r="F162" s="28">
        <v>0</v>
      </c>
      <c r="G162" s="28">
        <v>8263408.6900000004</v>
      </c>
      <c r="H162" s="28">
        <v>8263408.6900000004</v>
      </c>
      <c r="I162" s="28">
        <v>0</v>
      </c>
      <c r="J162" s="17">
        <f t="shared" si="47"/>
        <v>0</v>
      </c>
      <c r="K162" s="28">
        <v>0</v>
      </c>
      <c r="L162" s="28">
        <v>0</v>
      </c>
      <c r="M162" s="28">
        <v>0</v>
      </c>
      <c r="N162" s="17" t="str">
        <f t="shared" si="35"/>
        <v xml:space="preserve"> </v>
      </c>
      <c r="O162" s="28">
        <v>0</v>
      </c>
      <c r="P162" s="18">
        <f t="shared" si="36"/>
        <v>-8263408.6900000004</v>
      </c>
    </row>
    <row r="163" spans="1:16" x14ac:dyDescent="0.2">
      <c r="A163" s="26" t="s">
        <v>329</v>
      </c>
      <c r="B163" s="13" t="str">
        <f t="shared" si="48"/>
        <v>8</v>
      </c>
      <c r="C163" s="13" t="str">
        <f t="shared" si="49"/>
        <v>87</v>
      </c>
      <c r="D163" s="13" t="str">
        <f t="shared" si="50"/>
        <v>870</v>
      </c>
      <c r="E163" s="27" t="s">
        <v>330</v>
      </c>
      <c r="F163" s="28">
        <v>0</v>
      </c>
      <c r="G163" s="28">
        <v>10846121.57</v>
      </c>
      <c r="H163" s="28">
        <v>10846121.57</v>
      </c>
      <c r="I163" s="28">
        <v>0</v>
      </c>
      <c r="J163" s="17">
        <f t="shared" si="47"/>
        <v>0</v>
      </c>
      <c r="K163" s="28">
        <v>0</v>
      </c>
      <c r="L163" s="28">
        <v>0</v>
      </c>
      <c r="M163" s="28">
        <v>0</v>
      </c>
      <c r="N163" s="17" t="str">
        <f t="shared" si="35"/>
        <v xml:space="preserve"> </v>
      </c>
      <c r="O163" s="28">
        <v>0</v>
      </c>
      <c r="P163" s="18">
        <f t="shared" si="36"/>
        <v>-10846121.57</v>
      </c>
    </row>
    <row r="164" spans="1:16" x14ac:dyDescent="0.2">
      <c r="A164" s="26" t="s">
        <v>219</v>
      </c>
      <c r="B164" s="13" t="str">
        <f t="shared" si="48"/>
        <v>9</v>
      </c>
      <c r="C164" s="13" t="str">
        <f t="shared" si="49"/>
        <v>91</v>
      </c>
      <c r="D164" s="13" t="str">
        <f t="shared" si="50"/>
        <v>913</v>
      </c>
      <c r="E164" s="27" t="s">
        <v>220</v>
      </c>
      <c r="F164" s="28">
        <v>35000000</v>
      </c>
      <c r="G164" s="28">
        <v>0</v>
      </c>
      <c r="H164" s="28">
        <v>35000000</v>
      </c>
      <c r="I164" s="28">
        <v>0</v>
      </c>
      <c r="J164" s="17">
        <f t="shared" si="47"/>
        <v>0</v>
      </c>
      <c r="K164" s="28">
        <v>0</v>
      </c>
      <c r="L164" s="28">
        <v>0</v>
      </c>
      <c r="M164" s="28">
        <v>0</v>
      </c>
      <c r="N164" s="17" t="str">
        <f t="shared" si="35"/>
        <v xml:space="preserve"> </v>
      </c>
      <c r="O164" s="28">
        <v>0</v>
      </c>
      <c r="P164" s="18">
        <f t="shared" si="36"/>
        <v>-35000000</v>
      </c>
    </row>
    <row r="165" spans="1:16" s="16" customFormat="1" x14ac:dyDescent="0.2">
      <c r="A165" s="4"/>
      <c r="B165" s="4"/>
      <c r="C165" s="4"/>
      <c r="D165" s="4"/>
      <c r="E165" s="4" t="s">
        <v>21</v>
      </c>
      <c r="F165" s="19">
        <f>SUBTOTAL(9,F156:F164)</f>
        <v>36092500</v>
      </c>
      <c r="G165" s="19">
        <f>SUBTOTAL(9,G156:G164)</f>
        <v>19109530.260000002</v>
      </c>
      <c r="H165" s="19">
        <f>SUBTOTAL(9,H156:H164)</f>
        <v>55202030.260000005</v>
      </c>
      <c r="I165" s="19">
        <f>SUBTOTAL(9,I156:I164)</f>
        <v>186385.58</v>
      </c>
      <c r="J165" s="20">
        <f t="shared" ref="J165" si="51">I165/H165</f>
        <v>3.376426177119377E-3</v>
      </c>
      <c r="K165" s="19">
        <f>SUBTOTAL(9,K156:K164)</f>
        <v>29509.78</v>
      </c>
      <c r="L165" s="19">
        <f>SUBTOTAL(9,L156:L164)</f>
        <v>144.77999999999997</v>
      </c>
      <c r="M165" s="19">
        <f>SUBTOTAL(9,M156:M164)</f>
        <v>29365</v>
      </c>
      <c r="N165" s="20">
        <f t="shared" ref="N165" si="52">M165/I165</f>
        <v>0.15754974177723408</v>
      </c>
      <c r="O165" s="19">
        <f>SUBTOTAL(9,O156:O164)</f>
        <v>157020.57999999999</v>
      </c>
      <c r="P165" s="19">
        <f>SUBTOTAL(9,P156:P164)</f>
        <v>-55015644.68</v>
      </c>
    </row>
    <row r="167" spans="1:16" s="16" customFormat="1" x14ac:dyDescent="0.2">
      <c r="E167" s="16" t="s">
        <v>22</v>
      </c>
      <c r="F167" s="19">
        <f>F165+F154+F133</f>
        <v>343615895</v>
      </c>
      <c r="G167" s="19">
        <f>G165+G154+G133</f>
        <v>21028198.900000002</v>
      </c>
      <c r="H167" s="19">
        <f>H165+H154+H133</f>
        <v>364644093.90000004</v>
      </c>
      <c r="I167" s="19">
        <f>I165+I154+I133</f>
        <v>64618910.009999983</v>
      </c>
      <c r="J167" s="20">
        <f t="shared" ref="J167" si="53">I167/H167</f>
        <v>0.17721090534849324</v>
      </c>
      <c r="K167" s="19">
        <f>K165+K154+K133</f>
        <v>44613192.419999987</v>
      </c>
      <c r="L167" s="19">
        <f>L165+L154+L133</f>
        <v>622873.15000000014</v>
      </c>
      <c r="M167" s="19">
        <f>M165+M154+M133</f>
        <v>43990319.269999988</v>
      </c>
      <c r="N167" s="20">
        <f t="shared" ref="N167" si="54">M167/I167</f>
        <v>0.68076541778857524</v>
      </c>
      <c r="O167" s="19">
        <f>O165+O154+O133</f>
        <v>20628590.739999991</v>
      </c>
      <c r="P167" s="19">
        <f>P165+P154+P133</f>
        <v>-300025183.88999999</v>
      </c>
    </row>
    <row r="169" spans="1:16" x14ac:dyDescent="0.2">
      <c r="F169" s="25"/>
      <c r="G169" s="25"/>
      <c r="H169" s="25"/>
      <c r="I169" s="25"/>
      <c r="K169" s="25"/>
      <c r="L169" s="25"/>
      <c r="M169" s="25"/>
      <c r="O169" s="25"/>
      <c r="P169" s="18"/>
    </row>
    <row r="170" spans="1:16" x14ac:dyDescent="0.2">
      <c r="F170" s="25"/>
      <c r="G170" s="25"/>
      <c r="H170" s="25"/>
      <c r="I170" s="25"/>
      <c r="K170" s="25"/>
      <c r="L170" s="25"/>
      <c r="M170" s="25"/>
      <c r="O170" s="25"/>
    </row>
  </sheetData>
  <autoFilter ref="A5:P164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33 N165 N167 N154 J167 J165 J154 J13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MARZO 23</vt:lpstr>
      <vt:lpstr>'EJECUCIÓN INGRESOS MARZO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2023-04-03T06:45:47Z</dcterms:modified>
</cp:coreProperties>
</file>