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4 - ABRIL\"/>
    </mc:Choice>
  </mc:AlternateContent>
  <bookViews>
    <workbookView xWindow="-45" yWindow="-45" windowWidth="19275" windowHeight="10275"/>
  </bookViews>
  <sheets>
    <sheet name="EJECUCIÓN INGRESOS ABRIL 23" sheetId="1" r:id="rId1"/>
  </sheets>
  <definedNames>
    <definedName name="_xlnm._FilterDatabase" localSheetId="0" hidden="1">'EJECUCIÓN INGRESOS ABRIL 23'!$A$5:$P$184</definedName>
    <definedName name="_xlnm.Print_Titles" localSheetId="0">'EJECUCIÓN INGRESOS ABRIL 23'!$1:$5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6" i="1" l="1"/>
  <c r="D177" i="1"/>
  <c r="D178" i="1"/>
  <c r="D179" i="1"/>
  <c r="D180" i="1"/>
  <c r="D181" i="1"/>
  <c r="D182" i="1"/>
  <c r="D183" i="1"/>
  <c r="D18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P177" i="1" l="1"/>
  <c r="P178" i="1"/>
  <c r="P179" i="1"/>
  <c r="P180" i="1"/>
  <c r="P181" i="1"/>
  <c r="P182" i="1"/>
  <c r="P183" i="1"/>
  <c r="P184" i="1"/>
  <c r="N177" i="1"/>
  <c r="N178" i="1"/>
  <c r="N179" i="1"/>
  <c r="N180" i="1"/>
  <c r="N181" i="1"/>
  <c r="N182" i="1"/>
  <c r="N183" i="1"/>
  <c r="N184" i="1"/>
  <c r="J177" i="1"/>
  <c r="J178" i="1"/>
  <c r="J179" i="1"/>
  <c r="J180" i="1"/>
  <c r="J181" i="1"/>
  <c r="J182" i="1"/>
  <c r="J183" i="1"/>
  <c r="J184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K174" i="1"/>
  <c r="L174" i="1"/>
  <c r="M174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P118" i="1"/>
  <c r="P119" i="1"/>
  <c r="N110" i="1"/>
  <c r="N111" i="1"/>
  <c r="N112" i="1"/>
  <c r="N113" i="1"/>
  <c r="N114" i="1"/>
  <c r="N115" i="1"/>
  <c r="N116" i="1"/>
  <c r="N117" i="1"/>
  <c r="J118" i="1"/>
  <c r="J119" i="1"/>
  <c r="B118" i="1"/>
  <c r="C118" i="1"/>
  <c r="B119" i="1"/>
  <c r="C119" i="1"/>
  <c r="B6" i="1" l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65" i="1"/>
  <c r="C165" i="1"/>
  <c r="D165" i="1"/>
  <c r="B166" i="1"/>
  <c r="C166" i="1"/>
  <c r="D166" i="1"/>
  <c r="B167" i="1"/>
  <c r="C167" i="1"/>
  <c r="D167" i="1"/>
  <c r="P176" i="1" l="1"/>
  <c r="P144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N144" i="1" l="1"/>
  <c r="J144" i="1" l="1"/>
  <c r="F142" i="1" l="1"/>
  <c r="J6" i="1" l="1"/>
  <c r="O142" i="1" l="1"/>
  <c r="M142" i="1"/>
  <c r="L142" i="1"/>
  <c r="K142" i="1"/>
  <c r="I142" i="1"/>
  <c r="H142" i="1"/>
  <c r="G142" i="1"/>
  <c r="N142" i="1" l="1"/>
  <c r="J142" i="1"/>
  <c r="N176" i="1" l="1"/>
  <c r="N6" i="1"/>
  <c r="J176" i="1"/>
  <c r="O185" i="1"/>
  <c r="M185" i="1"/>
  <c r="L185" i="1"/>
  <c r="K185" i="1"/>
  <c r="I185" i="1"/>
  <c r="H185" i="1"/>
  <c r="G185" i="1"/>
  <c r="F185" i="1"/>
  <c r="O174" i="1"/>
  <c r="G174" i="1"/>
  <c r="H174" i="1"/>
  <c r="I174" i="1"/>
  <c r="F174" i="1"/>
  <c r="B176" i="1"/>
  <c r="C176" i="1"/>
  <c r="F187" i="1" l="1"/>
  <c r="I187" i="1"/>
  <c r="K187" i="1"/>
  <c r="O187" i="1"/>
  <c r="G187" i="1"/>
  <c r="L187" i="1"/>
  <c r="H187" i="1"/>
  <c r="M187" i="1"/>
  <c r="N174" i="1"/>
  <c r="P185" i="1"/>
  <c r="P174" i="1"/>
  <c r="N185" i="1"/>
  <c r="J174" i="1"/>
  <c r="J185" i="1"/>
  <c r="P6" i="1"/>
  <c r="P142" i="1" s="1"/>
  <c r="J187" i="1" l="1"/>
  <c r="P187" i="1"/>
  <c r="N187" i="1"/>
</calcChain>
</file>

<file path=xl/sharedStrings.xml><?xml version="1.0" encoding="utf-8"?>
<sst xmlns="http://schemas.openxmlformats.org/spreadsheetml/2006/main" count="373" uniqueCount="366">
  <si>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</si>
  <si>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</si>
  <si>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</si>
  <si>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</si>
  <si>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</si>
  <si>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</si>
  <si>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</si>
  <si>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</si>
  <si>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</si>
  <si>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</si>
  <si>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</si>
  <si>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</si>
  <si>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</si>
  <si>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</si>
  <si>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</si>
  <si>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</si>
  <si>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</si>
  <si>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</si>
  <si>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</si>
  <si>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</si>
  <si>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</si>
  <si>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</si>
  <si>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</si>
  <si>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</si>
  <si>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</si>
  <si>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</si>
  <si>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</si>
  <si>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</si>
  <si>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</si>
  <si>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</si>
  <si>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</si>
  <si>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</si>
  <si>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</si>
  <si>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</si>
  <si>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</si>
  <si>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</si>
  <si>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</si>
  <si>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</si>
  <si>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</si>
  <si>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</si>
  <si>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</si>
  <si>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</si>
  <si>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</si>
  <si>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</si>
  <si>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</si>
  <si>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</si>
  <si>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</si>
  <si>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</si>
  <si>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</si>
  <si>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</si>
  <si>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</si>
  <si>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</si>
  <si>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</si>
  <si>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</si>
  <si>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</si>
  <si>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</si>
  <si>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</si>
  <si>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</si>
  <si>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</si>
  <si>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</si>
  <si>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</si>
  <si>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</si>
  <si>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</si>
  <si>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</si>
  <si>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</si>
  <si>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</si>
  <si>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</si>
  <si>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</si>
  <si>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</si>
  <si>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</si>
  <si>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</si>
  <si>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</si>
  <si>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</si>
  <si>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</si>
  <si>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</si>
  <si>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</si>
  <si>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</si>
  <si>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</si>
  <si>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</si>
  <si>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</si>
  <si>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</si>
  <si>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</si>
  <si>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</si>
  <si>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</si>
  <si>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</si>
  <si>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</si>
  <si>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</si>
  <si>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</si>
  <si>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</si>
  <si>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</si>
  <si>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</si>
  <si>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</si>
  <si>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</si>
  <si>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</si>
  <si>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</si>
  <si>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</si>
  <si>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</si>
  <si>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</si>
  <si>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</si>
  <si>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</si>
  <si>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</si>
  <si>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</si>
  <si>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</si>
  <si>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</si>
  <si>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</si>
  <si>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</si>
  <si>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</si>
  <si>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</si>
  <si>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</si>
  <si>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</si>
  <si>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</si>
  <si>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</si>
  <si>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</si>
  <si>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</si>
  <si>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</si>
  <si>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</si>
  <si>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</si>
  <si>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</si>
  <si>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</si>
  <si>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</si>
  <si>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</si>
  <si>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</si>
  <si>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</si>
  <si>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</si>
  <si>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</si>
  <si>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</si>
  <si>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</si>
  <si>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</si>
  <si>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</si>
  <si>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</si>
  <si>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</si>
  <si>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</si>
  <si>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</si>
  <si>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</si>
  <si>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</si>
  <si>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</si>
  <si>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</si>
  <si>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</si>
  <si>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39903</t>
  </si>
  <si>
    <t>Recursos eventuales.</t>
  </si>
  <si>
    <t>39904</t>
  </si>
  <si>
    <t>Derechos de exámen</t>
  </si>
  <si>
    <t>39906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</si>
  <si>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</si>
  <si>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</si>
  <si>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</si>
  <si>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</si>
  <si>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</si>
  <si>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</si>
  <si>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</si>
  <si>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</si>
  <si>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</si>
  <si>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</si>
  <si>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45002</t>
  </si>
  <si>
    <t>Junta CyL: Ayuda a domicilio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</si>
  <si>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</si>
  <si>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</si>
  <si>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</si>
  <si>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</si>
  <si>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</si>
  <si>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</si>
  <si>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</si>
  <si>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</si>
  <si>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</si>
  <si>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</si>
  <si>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</si>
  <si>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</si>
  <si>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</si>
  <si>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</si>
  <si>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</si>
  <si>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</si>
  <si>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</si>
  <si>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</si>
  <si>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</si>
  <si>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</si>
  <si>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</si>
  <si>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</si>
  <si>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</si>
  <si>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</si>
  <si>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</si>
  <si>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</si>
  <si>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</si>
  <si>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</si>
  <si>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45084</t>
  </si>
  <si>
    <t>Junta CyL: Participación tributos comunidad (incondicionada)</t>
  </si>
  <si>
    <t>49016</t>
  </si>
  <si>
    <t>Proyecto INDNATUR</t>
  </si>
  <si>
    <t>Proyecto CIRCULAR LABS</t>
  </si>
  <si>
    <t>49703</t>
  </si>
  <si>
    <t>Proyecto URBAN GREEN UP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</si>
  <si>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</si>
  <si>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</si>
  <si>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</si>
  <si>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</si>
  <si>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</si>
  <si>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</si>
  <si>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</si>
  <si>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</si>
  <si>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</si>
  <si>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</si>
  <si>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</si>
  <si>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</si>
  <si>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</si>
  <si>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</si>
  <si>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</si>
  <si>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</si>
  <si>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79703</t>
  </si>
  <si>
    <t>79709</t>
  </si>
  <si>
    <t>79710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</si>
  <si>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</si>
  <si>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</si>
  <si>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</si>
  <si>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</si>
  <si>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</si>
  <si>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</si>
  <si>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</si>
  <si>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</si>
  <si>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</si>
  <si>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</si>
  <si>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91300</t>
  </si>
  <si>
    <t>Préstam recibidos a l/p de entes de fuera del sector público</t>
  </si>
  <si>
    <t>Protección del Medio Ambiente</t>
  </si>
  <si>
    <t>36001</t>
  </si>
  <si>
    <t>77000</t>
  </si>
  <si>
    <t>TASA PRESTACIÓN SERVICIO DEPÓSITO CANINO</t>
  </si>
  <si>
    <t>34400</t>
  </si>
  <si>
    <t>Venta de entradas a espectáculos</t>
  </si>
  <si>
    <t>REPOSICIÓN DE ACERAS CON ASFALTO FUNDIDO</t>
  </si>
  <si>
    <t>Venta de papel.</t>
  </si>
  <si>
    <t>COMPENSACIÓN GASTOS S. EN NÓMINA</t>
  </si>
  <si>
    <t>COMPENSACION GASTOS SUMINISTROS</t>
  </si>
  <si>
    <t>42020</t>
  </si>
  <si>
    <t>42021</t>
  </si>
  <si>
    <t>BONIFICACIÓN PVP PRODUCTOS ENERGÉTICOS RD LEY 6/2022</t>
  </si>
  <si>
    <t>Mº Igualdad. Pacto de Estado contra Violencia Género</t>
  </si>
  <si>
    <t>42390</t>
  </si>
  <si>
    <t>De soci merc estat,entid públic empr y otros organ públicos</t>
  </si>
  <si>
    <t>45001</t>
  </si>
  <si>
    <t>Transf. Administración General de la Comunidad Autónoma</t>
  </si>
  <si>
    <t>45080</t>
  </si>
  <si>
    <t>JCYL. Ayudas para reactivar comercio de proximidad</t>
  </si>
  <si>
    <t>45088</t>
  </si>
  <si>
    <t>Junta CyL: Gratuidad en escuelas infantiles.</t>
  </si>
  <si>
    <t>45164</t>
  </si>
  <si>
    <t>ECYL.- Subv. JOVEL 2022-2023</t>
  </si>
  <si>
    <t>45165</t>
  </si>
  <si>
    <t>ECYL.- Subv. QUINTEL 2022-2023</t>
  </si>
  <si>
    <t>45166</t>
  </si>
  <si>
    <t>ECYL.- Subv. MAYEL 2022-2023</t>
  </si>
  <si>
    <t>45167</t>
  </si>
  <si>
    <t>ECYL.- PROGRAMA MIXTO PARQUES Y JARDINES - IV</t>
  </si>
  <si>
    <t>45168</t>
  </si>
  <si>
    <t>ECYL.- PROGRAMA MIXTO PINTURA DECORATIVA - V</t>
  </si>
  <si>
    <t>45169</t>
  </si>
  <si>
    <t>ECYL.- PROGRAMA MIXTO VALLADOLID CIUDA - VI</t>
  </si>
  <si>
    <t>49115</t>
  </si>
  <si>
    <t>Subvención CENCYL-Ciudades Verdes</t>
  </si>
  <si>
    <t>49117</t>
  </si>
  <si>
    <t>Subvención CIRCULAR LABS</t>
  </si>
  <si>
    <t>49710</t>
  </si>
  <si>
    <t>Proyecto PROSPECT+.</t>
  </si>
  <si>
    <t>49711</t>
  </si>
  <si>
    <t>Proyecto AEROSOLDF.</t>
  </si>
  <si>
    <t>49712</t>
  </si>
  <si>
    <t>Proyecto URBANE.</t>
  </si>
  <si>
    <t>49714</t>
  </si>
  <si>
    <t>Proyecto PE4TRANS.</t>
  </si>
  <si>
    <t>49751</t>
  </si>
  <si>
    <t>Otras transf.Unión Europea. Fdos. MRR-Área Innovación.</t>
  </si>
  <si>
    <t>49752</t>
  </si>
  <si>
    <t>Fdos. MRR Mº de Trabajo y Economía Social</t>
  </si>
  <si>
    <t>49753</t>
  </si>
  <si>
    <t>Fdos. MRR. Mº Trabajo y Transición Ecológica. Medio Ambien</t>
  </si>
  <si>
    <t>72390</t>
  </si>
  <si>
    <t>De otras soc merc est, ent púb emp y otros organismos púb</t>
  </si>
  <si>
    <t>75084</t>
  </si>
  <si>
    <t>JCYL- Fondo de Cooperación Local inversiones ODS.</t>
  </si>
  <si>
    <t>Aportaciones empresas Asociación Amigos Catedral.</t>
  </si>
  <si>
    <t>79750</t>
  </si>
  <si>
    <t>Otras transf. UE Fdos. MRR  (JCYL) Serv. Sociales.</t>
  </si>
  <si>
    <t>79751</t>
  </si>
  <si>
    <t>Otras transf.UE.Fdos.MRR (Mº I., Comercio y T.)  Innovación.</t>
  </si>
  <si>
    <t>79752</t>
  </si>
  <si>
    <t>Transf. UE. Fds. MRR:  Área de Medio Ambiente.</t>
  </si>
  <si>
    <t>79753</t>
  </si>
  <si>
    <t>Transf. UE. Fondos MRR. Mº Polít.Terr. Área de Planificación</t>
  </si>
  <si>
    <t>79754</t>
  </si>
  <si>
    <t>Otras Transf. UE Fdos. MRR. Área de Movilidad.</t>
  </si>
  <si>
    <t>79755</t>
  </si>
  <si>
    <t>Transf. UE. Fdos. MRR: Ciudades Conectadas Mº T., Movilidad.</t>
  </si>
  <si>
    <t>79756</t>
  </si>
  <si>
    <t>Transf. UE. Fds. MRR:  Área de Urbanismo.</t>
  </si>
  <si>
    <t>79757</t>
  </si>
  <si>
    <t>Transf. UE. Fds. MRR:  Área de Educación.</t>
  </si>
  <si>
    <t>79758</t>
  </si>
  <si>
    <t>Transf. UE. Fds. MRR:  Área de Cultura.</t>
  </si>
  <si>
    <t>79759</t>
  </si>
  <si>
    <t>Transf. UE. Fds. MRR:  Área de Salud Pública.</t>
  </si>
  <si>
    <t>39106</t>
  </si>
  <si>
    <t>MULTAS INFRACCIÓN PREVENCIÓN SANITARIA</t>
  </si>
  <si>
    <t>39700</t>
  </si>
  <si>
    <t>Canon por aprovechamientos urbanísticos.</t>
  </si>
  <si>
    <t>45003</t>
  </si>
  <si>
    <t>Junta CyL: Teleasistencia</t>
  </si>
  <si>
    <t>45035</t>
  </si>
  <si>
    <t>JCYL.- Subv. Escolariz. Gratuita Educación Infantil</t>
  </si>
  <si>
    <t>46301</t>
  </si>
  <si>
    <t>APORT.FUNCIONES INTERVENTOR MANCOMUNIDAD TIERRAS VA</t>
  </si>
  <si>
    <t>46302</t>
  </si>
  <si>
    <t>Aportación para personal de apoyo MIG URBANA y ALFOZ</t>
  </si>
  <si>
    <t>46601</t>
  </si>
  <si>
    <t>FEMP.- PROGRAMAS JUVENILES POR LOS ODS</t>
  </si>
  <si>
    <t>49715</t>
  </si>
  <si>
    <t>PROG. HORIZONTE EUROPA. PROY. SPINE</t>
  </si>
  <si>
    <t>52000</t>
  </si>
  <si>
    <t>Intereses de cuentas corrientes</t>
  </si>
  <si>
    <t>55900</t>
  </si>
  <si>
    <t>OTRAS CONCESIONES Y APROVECHAMIENTOS</t>
  </si>
  <si>
    <t>59900</t>
  </si>
  <si>
    <t>Otros ingresos patrimoniales.</t>
  </si>
  <si>
    <t>68001</t>
  </si>
  <si>
    <t>REINTEGROS DE EJERCICIOS CERRADOS SECTOR 44 INDUSTRIAL JALON</t>
  </si>
  <si>
    <t>79102</t>
  </si>
  <si>
    <t>FONDOS FEDER (JCYL).- EQUIPAMIENTO SEIS Y PC</t>
  </si>
  <si>
    <t>83090</t>
  </si>
  <si>
    <t>Reintegros del Plan Parcial Industrial Jalón</t>
  </si>
  <si>
    <t>87000</t>
  </si>
  <si>
    <t>Para gastos generales.</t>
  </si>
  <si>
    <t>87010</t>
  </si>
  <si>
    <t>Para gastos con financiación afectada.</t>
  </si>
  <si>
    <t>11400</t>
  </si>
  <si>
    <t>Impto s/ Bien Inmu. Bien Inmu de caracter especiales.</t>
  </si>
  <si>
    <t>39901</t>
  </si>
  <si>
    <t>COSTAS JUDICIALES</t>
  </si>
  <si>
    <t>LIQUIDACIONES DEF.POSITIVAS FONDO COMPLEMENT.FINANCIACION</t>
  </si>
  <si>
    <t>42096</t>
  </si>
  <si>
    <t>Mº C. e Innov. Subv. contrat. Agentes Innovación</t>
  </si>
  <si>
    <t>42097</t>
  </si>
  <si>
    <t>Otras transf.UE. Fdos. MRR-Área Innovación.</t>
  </si>
  <si>
    <t>42098</t>
  </si>
  <si>
    <t>45086</t>
  </si>
  <si>
    <t>Subv. Junta Castilla y León: Feria del Libro</t>
  </si>
  <si>
    <t>45101</t>
  </si>
  <si>
    <t>Fdos. MRR Mº de Trabajo y Economía Social (ECYL)</t>
  </si>
  <si>
    <t>45163</t>
  </si>
  <si>
    <t>ECYL: programa mixto Pintura IV</t>
  </si>
  <si>
    <t>49705</t>
  </si>
  <si>
    <t>Proyecto PROSPECT+ cambio climático</t>
  </si>
  <si>
    <t>72001</t>
  </si>
  <si>
    <t>72002</t>
  </si>
  <si>
    <t>72003</t>
  </si>
  <si>
    <t>Otras Transf. UE Fdos. MRR. Área de Movilidad. (MITMA)</t>
  </si>
  <si>
    <t>72004</t>
  </si>
  <si>
    <t>72005</t>
  </si>
  <si>
    <t>Transf. UE. Fds. MRR:  Área de Urbanismo. (MITMA)</t>
  </si>
  <si>
    <t>72006</t>
  </si>
  <si>
    <t>Transf. UE. Fds. MRR:  Área de Educación (MITMA)</t>
  </si>
  <si>
    <t>75081</t>
  </si>
  <si>
    <t>75082</t>
  </si>
  <si>
    <t>Transf. UE. Fds. MRR:  Área de Medio Ambiente. (JCYL)</t>
  </si>
  <si>
    <t>75083</t>
  </si>
  <si>
    <t>Transf. UE. Fds. MRR:  Área de Educación (JCYL)</t>
  </si>
  <si>
    <t>75085</t>
  </si>
  <si>
    <t>Transf. UE. Fds. MRR:  Área de Cultura. (JCYL)</t>
  </si>
  <si>
    <t>75086</t>
  </si>
  <si>
    <t>Transf. UE. Fds. MRR:  Área de Salud Pública. (JCYL)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</si>
</sst>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ABRIL 23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2023</v>
      </c>
      <c r="G2" s="11"/>
    </row>
    <row r="3" spans="1:16" x14ac:dyDescent="0.2">
      <c r="A3" s="12" t="s">
        <v>15</v>
      </c>
      <c r="B3" s="12"/>
      <c r="C3" s="12"/>
      <c r="D3" s="12"/>
      <c r="F3" s="21">
        <v>45046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10229890</v>
      </c>
      <c r="G6" s="28">
        <v>0</v>
      </c>
      <c r="H6" s="28">
        <v>10229890</v>
      </c>
      <c r="I6" s="28">
        <v>3396889.2</v>
      </c>
      <c r="J6" s="17">
        <f>IF(H6=0," ",I6/H6)</f>
        <v>0.33205530069238282</v>
      </c>
      <c r="K6" s="28">
        <v>3405605.52</v>
      </c>
      <c r="L6" s="28">
        <v>13074.48</v>
      </c>
      <c r="M6" s="28">
        <v>3392531.04</v>
      </c>
      <c r="N6" s="17">
        <f>IF(I6=0," ",M6/I6)</f>
        <v>0.99871701437892058</v>
      </c>
      <c r="O6" s="28">
        <v>4358.16</v>
      </c>
      <c r="P6" s="18">
        <f>I6-H6</f>
        <v>-6833000.7999999998</v>
      </c>
    </row>
    <row r="7" spans="1:16" x14ac:dyDescent="0.2">
      <c r="A7" s="26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299961.73</v>
      </c>
      <c r="J7" s="17">
        <f t="shared" ref="J7:J70" si="3">IF(H7=0," ",I7/H7)</f>
        <v>0.90897493939393936</v>
      </c>
      <c r="K7" s="28">
        <v>0</v>
      </c>
      <c r="L7" s="28">
        <v>1829.43</v>
      </c>
      <c r="M7" s="28">
        <v>-1829.43</v>
      </c>
      <c r="N7" s="17">
        <f t="shared" ref="N7:N70" si="4">IF(I7=0," ",M7/I7)</f>
        <v>-6.0988780135385941E-3</v>
      </c>
      <c r="O7" s="28">
        <v>301791.15999999997</v>
      </c>
      <c r="P7" s="18">
        <f t="shared" ref="P7:P70" si="5">I7-H7</f>
        <v>-30038.270000000019</v>
      </c>
    </row>
    <row r="8" spans="1:16" x14ac:dyDescent="0.2">
      <c r="A8" s="26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73372027.319999993</v>
      </c>
      <c r="J8" s="17">
        <f t="shared" si="3"/>
        <v>0.99151388270270258</v>
      </c>
      <c r="K8" s="28">
        <v>2004.05</v>
      </c>
      <c r="L8" s="28">
        <v>128000.12</v>
      </c>
      <c r="M8" s="28">
        <v>-125996.07</v>
      </c>
      <c r="N8" s="17">
        <f t="shared" si="4"/>
        <v>-1.7172221431266841E-3</v>
      </c>
      <c r="O8" s="28">
        <v>73498023.390000001</v>
      </c>
      <c r="P8" s="18">
        <f t="shared" si="5"/>
        <v>-627972.68000000715</v>
      </c>
    </row>
    <row r="9" spans="1:16" x14ac:dyDescent="0.2">
      <c r="A9" s="26" t="s">
        <v>330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7" t="s">
        <v>331</v>
      </c>
      <c r="F9" s="28">
        <v>0</v>
      </c>
      <c r="G9" s="28">
        <v>0</v>
      </c>
      <c r="H9" s="28">
        <v>0</v>
      </c>
      <c r="I9" s="28">
        <v>22711.19</v>
      </c>
      <c r="J9" s="17" t="str">
        <f t="shared" si="3"/>
        <v xml:space="preserve"> </v>
      </c>
      <c r="K9" s="28">
        <v>0</v>
      </c>
      <c r="L9" s="28">
        <v>0</v>
      </c>
      <c r="M9" s="28">
        <v>0</v>
      </c>
      <c r="N9" s="17">
        <f t="shared" si="4"/>
        <v>0</v>
      </c>
      <c r="O9" s="28">
        <v>22711.19</v>
      </c>
      <c r="P9" s="18">
        <f t="shared" si="5"/>
        <v>22711.19</v>
      </c>
    </row>
    <row r="10" spans="1:16" x14ac:dyDescent="0.2">
      <c r="A10" s="26" t="s">
        <v>29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7" t="s">
        <v>30</v>
      </c>
      <c r="F10" s="28">
        <v>16000000</v>
      </c>
      <c r="G10" s="28">
        <v>0</v>
      </c>
      <c r="H10" s="28">
        <v>16000000</v>
      </c>
      <c r="I10" s="28">
        <v>15265994.24</v>
      </c>
      <c r="J10" s="17">
        <f t="shared" si="3"/>
        <v>0.95412463999999997</v>
      </c>
      <c r="K10" s="28">
        <v>86273.74</v>
      </c>
      <c r="L10" s="28">
        <v>11900.91</v>
      </c>
      <c r="M10" s="28">
        <v>74372.83</v>
      </c>
      <c r="N10" s="17">
        <f t="shared" si="4"/>
        <v>4.871797331426217E-3</v>
      </c>
      <c r="O10" s="28">
        <v>15191621.41</v>
      </c>
      <c r="P10" s="18">
        <f t="shared" si="5"/>
        <v>-734005.75999999978</v>
      </c>
    </row>
    <row r="11" spans="1:16" x14ac:dyDescent="0.2">
      <c r="A11" s="26" t="s">
        <v>31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7" t="s">
        <v>32</v>
      </c>
      <c r="F11" s="28">
        <v>3250000</v>
      </c>
      <c r="G11" s="28">
        <v>0</v>
      </c>
      <c r="H11" s="28">
        <v>3250000</v>
      </c>
      <c r="I11" s="28">
        <v>1025912.28</v>
      </c>
      <c r="J11" s="17">
        <f t="shared" si="3"/>
        <v>0.31566531692307692</v>
      </c>
      <c r="K11" s="28">
        <v>1089112.69</v>
      </c>
      <c r="L11" s="28">
        <v>63200.41</v>
      </c>
      <c r="M11" s="28">
        <v>1025912.28</v>
      </c>
      <c r="N11" s="17">
        <f t="shared" si="4"/>
        <v>1</v>
      </c>
      <c r="O11" s="28">
        <v>0</v>
      </c>
      <c r="P11" s="18">
        <f t="shared" si="5"/>
        <v>-2224087.7199999997</v>
      </c>
    </row>
    <row r="12" spans="1:16" x14ac:dyDescent="0.2">
      <c r="A12" s="26" t="s">
        <v>33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7" t="s">
        <v>34</v>
      </c>
      <c r="F12" s="28">
        <v>11700000</v>
      </c>
      <c r="G12" s="28">
        <v>0</v>
      </c>
      <c r="H12" s="28">
        <v>11700000</v>
      </c>
      <c r="I12" s="28">
        <v>1687909.08</v>
      </c>
      <c r="J12" s="17">
        <f t="shared" si="3"/>
        <v>0.14426573333333334</v>
      </c>
      <c r="K12" s="28">
        <v>1395859.19</v>
      </c>
      <c r="L12" s="28">
        <v>24082.31</v>
      </c>
      <c r="M12" s="28">
        <v>1371776.88</v>
      </c>
      <c r="N12" s="17">
        <f t="shared" si="4"/>
        <v>0.81270780295820189</v>
      </c>
      <c r="O12" s="28">
        <v>316132.2</v>
      </c>
      <c r="P12" s="18">
        <f t="shared" si="5"/>
        <v>-10012090.92</v>
      </c>
    </row>
    <row r="13" spans="1:16" x14ac:dyDescent="0.2">
      <c r="A13" s="26" t="s">
        <v>35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7" t="s">
        <v>36</v>
      </c>
      <c r="F13" s="28">
        <v>6602690</v>
      </c>
      <c r="G13" s="28">
        <v>0</v>
      </c>
      <c r="H13" s="28">
        <v>6602690</v>
      </c>
      <c r="I13" s="28">
        <v>2157468.5</v>
      </c>
      <c r="J13" s="17">
        <f t="shared" si="3"/>
        <v>0.32675598884696994</v>
      </c>
      <c r="K13" s="28">
        <v>2182341.42</v>
      </c>
      <c r="L13" s="28">
        <v>37309.379999999997</v>
      </c>
      <c r="M13" s="28">
        <v>2145032.04</v>
      </c>
      <c r="N13" s="17">
        <f t="shared" si="4"/>
        <v>0.99423562383413711</v>
      </c>
      <c r="O13" s="28">
        <v>12436.46</v>
      </c>
      <c r="P13" s="18">
        <f t="shared" si="5"/>
        <v>-4445221.5</v>
      </c>
    </row>
    <row r="14" spans="1:16" x14ac:dyDescent="0.2">
      <c r="A14" s="26" t="s">
        <v>37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38</v>
      </c>
      <c r="F14" s="28">
        <v>104460</v>
      </c>
      <c r="G14" s="28">
        <v>0</v>
      </c>
      <c r="H14" s="28">
        <v>104460</v>
      </c>
      <c r="I14" s="28">
        <v>34605.75</v>
      </c>
      <c r="J14" s="17">
        <f t="shared" si="3"/>
        <v>0.33128230901780586</v>
      </c>
      <c r="K14" s="28">
        <v>34684.769999999997</v>
      </c>
      <c r="L14" s="28">
        <v>118.53</v>
      </c>
      <c r="M14" s="28">
        <v>34566.239999999998</v>
      </c>
      <c r="N14" s="17">
        <f t="shared" si="4"/>
        <v>0.998858282221885</v>
      </c>
      <c r="O14" s="28">
        <v>39.51</v>
      </c>
      <c r="P14" s="18">
        <f t="shared" si="5"/>
        <v>-69854.25</v>
      </c>
    </row>
    <row r="15" spans="1:16" x14ac:dyDescent="0.2">
      <c r="A15" s="26" t="s">
        <v>39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40</v>
      </c>
      <c r="F15" s="28">
        <v>31350</v>
      </c>
      <c r="G15" s="28">
        <v>0</v>
      </c>
      <c r="H15" s="28">
        <v>31350</v>
      </c>
      <c r="I15" s="28">
        <v>10422.44</v>
      </c>
      <c r="J15" s="17">
        <f t="shared" si="3"/>
        <v>0.33245422647527911</v>
      </c>
      <c r="K15" s="28">
        <v>10422.44</v>
      </c>
      <c r="L15" s="28">
        <v>0</v>
      </c>
      <c r="M15" s="28">
        <v>10422.44</v>
      </c>
      <c r="N15" s="17">
        <f t="shared" si="4"/>
        <v>1</v>
      </c>
      <c r="O15" s="28">
        <v>0</v>
      </c>
      <c r="P15" s="18">
        <f t="shared" si="5"/>
        <v>-20927.559999999998</v>
      </c>
    </row>
    <row r="16" spans="1:16" x14ac:dyDescent="0.2">
      <c r="A16" s="26" t="s">
        <v>41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42</v>
      </c>
      <c r="F16" s="28">
        <v>570450</v>
      </c>
      <c r="G16" s="28">
        <v>0</v>
      </c>
      <c r="H16" s="28">
        <v>570450</v>
      </c>
      <c r="I16" s="28">
        <v>190148.96</v>
      </c>
      <c r="J16" s="17">
        <f t="shared" si="3"/>
        <v>0.33333151021123675</v>
      </c>
      <c r="K16" s="28">
        <v>190148.96</v>
      </c>
      <c r="L16" s="28">
        <v>0</v>
      </c>
      <c r="M16" s="28">
        <v>190148.96</v>
      </c>
      <c r="N16" s="17">
        <f t="shared" si="4"/>
        <v>1</v>
      </c>
      <c r="O16" s="28">
        <v>0</v>
      </c>
      <c r="P16" s="18">
        <f t="shared" si="5"/>
        <v>-380301.04000000004</v>
      </c>
    </row>
    <row r="17" spans="1:16" x14ac:dyDescent="0.2">
      <c r="A17" s="26" t="s">
        <v>43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44</v>
      </c>
      <c r="F17" s="28">
        <v>1579560</v>
      </c>
      <c r="G17" s="28">
        <v>0</v>
      </c>
      <c r="H17" s="28">
        <v>1579560</v>
      </c>
      <c r="I17" s="28">
        <v>524253.68</v>
      </c>
      <c r="J17" s="17">
        <f t="shared" si="3"/>
        <v>0.33189855402770391</v>
      </c>
      <c r="K17" s="28">
        <v>524787.92000000004</v>
      </c>
      <c r="L17" s="28">
        <v>801.36</v>
      </c>
      <c r="M17" s="28">
        <v>523986.56</v>
      </c>
      <c r="N17" s="17">
        <f t="shared" si="4"/>
        <v>0.99949047567963667</v>
      </c>
      <c r="O17" s="28">
        <v>267.12</v>
      </c>
      <c r="P17" s="18">
        <f t="shared" si="5"/>
        <v>-1055306.32</v>
      </c>
    </row>
    <row r="18" spans="1:16" x14ac:dyDescent="0.2">
      <c r="A18" s="26" t="s">
        <v>45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7" t="s">
        <v>46</v>
      </c>
      <c r="F18" s="28">
        <v>2560</v>
      </c>
      <c r="G18" s="28">
        <v>0</v>
      </c>
      <c r="H18" s="28">
        <v>2560</v>
      </c>
      <c r="I18" s="28">
        <v>850.28</v>
      </c>
      <c r="J18" s="17">
        <f t="shared" si="3"/>
        <v>0.33214062499999997</v>
      </c>
      <c r="K18" s="28">
        <v>850.28</v>
      </c>
      <c r="L18" s="28">
        <v>0</v>
      </c>
      <c r="M18" s="28">
        <v>850.28</v>
      </c>
      <c r="N18" s="17">
        <f t="shared" si="4"/>
        <v>1</v>
      </c>
      <c r="O18" s="28">
        <v>0</v>
      </c>
      <c r="P18" s="18">
        <f t="shared" si="5"/>
        <v>-1709.72</v>
      </c>
    </row>
    <row r="19" spans="1:16" x14ac:dyDescent="0.2">
      <c r="A19" s="26" t="s">
        <v>47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7" t="s">
        <v>48</v>
      </c>
      <c r="F19" s="28">
        <v>6225000</v>
      </c>
      <c r="G19" s="28">
        <v>0</v>
      </c>
      <c r="H19" s="28">
        <v>6225000</v>
      </c>
      <c r="I19" s="28">
        <v>1577287.71</v>
      </c>
      <c r="J19" s="17">
        <f t="shared" si="3"/>
        <v>0.25337955180722893</v>
      </c>
      <c r="K19" s="28">
        <v>1118595.9099999999</v>
      </c>
      <c r="L19" s="28">
        <v>301353.21000000002</v>
      </c>
      <c r="M19" s="28">
        <v>817242.7</v>
      </c>
      <c r="N19" s="17">
        <f t="shared" si="4"/>
        <v>0.51813166032974411</v>
      </c>
      <c r="O19" s="28">
        <v>760045.01</v>
      </c>
      <c r="P19" s="18">
        <f t="shared" si="5"/>
        <v>-4647712.29</v>
      </c>
    </row>
    <row r="20" spans="1:16" x14ac:dyDescent="0.2">
      <c r="A20" s="26" t="s">
        <v>49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7" t="s">
        <v>50</v>
      </c>
      <c r="F20" s="28">
        <v>40000</v>
      </c>
      <c r="G20" s="28">
        <v>0</v>
      </c>
      <c r="H20" s="28">
        <v>40000</v>
      </c>
      <c r="I20" s="28">
        <v>4388.88</v>
      </c>
      <c r="J20" s="17">
        <f t="shared" si="3"/>
        <v>0.109722</v>
      </c>
      <c r="K20" s="28">
        <v>0</v>
      </c>
      <c r="L20" s="28">
        <v>0</v>
      </c>
      <c r="M20" s="28">
        <v>0</v>
      </c>
      <c r="N20" s="17">
        <f t="shared" si="4"/>
        <v>0</v>
      </c>
      <c r="O20" s="28">
        <v>4388.88</v>
      </c>
      <c r="P20" s="18">
        <f t="shared" si="5"/>
        <v>-35611.120000000003</v>
      </c>
    </row>
    <row r="21" spans="1:16" x14ac:dyDescent="0.2">
      <c r="A21" s="26" t="s">
        <v>51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7" t="s">
        <v>52</v>
      </c>
      <c r="F21" s="28">
        <v>4500000</v>
      </c>
      <c r="G21" s="28">
        <v>0</v>
      </c>
      <c r="H21" s="28">
        <v>4500000</v>
      </c>
      <c r="I21" s="28">
        <v>953243.8</v>
      </c>
      <c r="J21" s="17">
        <f t="shared" si="3"/>
        <v>0.21183195555555556</v>
      </c>
      <c r="K21" s="28">
        <v>960224.74</v>
      </c>
      <c r="L21" s="28">
        <v>19344.759999999998</v>
      </c>
      <c r="M21" s="28">
        <v>940879.98</v>
      </c>
      <c r="N21" s="17">
        <f t="shared" si="4"/>
        <v>0.98702973992592447</v>
      </c>
      <c r="O21" s="28">
        <v>12363.82</v>
      </c>
      <c r="P21" s="18">
        <f t="shared" si="5"/>
        <v>-3546756.2</v>
      </c>
    </row>
    <row r="22" spans="1:16" x14ac:dyDescent="0.2">
      <c r="A22" s="26" t="s">
        <v>53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7" t="s">
        <v>54</v>
      </c>
      <c r="F22" s="28">
        <v>170000</v>
      </c>
      <c r="G22" s="28">
        <v>0</v>
      </c>
      <c r="H22" s="28">
        <v>170000</v>
      </c>
      <c r="I22" s="28">
        <v>33457.760000000002</v>
      </c>
      <c r="J22" s="17">
        <f t="shared" si="3"/>
        <v>0.19681035294117649</v>
      </c>
      <c r="K22" s="28">
        <v>35659.29</v>
      </c>
      <c r="L22" s="28">
        <v>2294.54</v>
      </c>
      <c r="M22" s="28">
        <v>33364.75</v>
      </c>
      <c r="N22" s="17">
        <f t="shared" si="4"/>
        <v>0.99722007689695902</v>
      </c>
      <c r="O22" s="28">
        <v>93.01</v>
      </c>
      <c r="P22" s="18">
        <f t="shared" si="5"/>
        <v>-136542.24</v>
      </c>
    </row>
    <row r="23" spans="1:16" x14ac:dyDescent="0.2">
      <c r="A23" s="26" t="s">
        <v>55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7" t="s">
        <v>56</v>
      </c>
      <c r="F23" s="28">
        <v>150000</v>
      </c>
      <c r="G23" s="28">
        <v>0</v>
      </c>
      <c r="H23" s="28">
        <v>150000</v>
      </c>
      <c r="I23" s="28">
        <v>43018.21</v>
      </c>
      <c r="J23" s="17">
        <f t="shared" si="3"/>
        <v>0.28678806666666667</v>
      </c>
      <c r="K23" s="28">
        <v>21578.02</v>
      </c>
      <c r="L23" s="28">
        <v>1080.05</v>
      </c>
      <c r="M23" s="28">
        <v>20497.97</v>
      </c>
      <c r="N23" s="17">
        <f t="shared" si="4"/>
        <v>0.47649518657331397</v>
      </c>
      <c r="O23" s="28">
        <v>22520.240000000002</v>
      </c>
      <c r="P23" s="18">
        <f t="shared" si="5"/>
        <v>-106981.79000000001</v>
      </c>
    </row>
    <row r="24" spans="1:16" x14ac:dyDescent="0.2">
      <c r="A24" s="26" t="s">
        <v>57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7" t="s">
        <v>58</v>
      </c>
      <c r="F24" s="28">
        <v>280000</v>
      </c>
      <c r="G24" s="28">
        <v>0</v>
      </c>
      <c r="H24" s="28">
        <v>280000</v>
      </c>
      <c r="I24" s="28">
        <v>58072.7</v>
      </c>
      <c r="J24" s="17">
        <f t="shared" si="3"/>
        <v>0.20740249999999999</v>
      </c>
      <c r="K24" s="28">
        <v>57766.94</v>
      </c>
      <c r="L24" s="28">
        <v>484.96</v>
      </c>
      <c r="M24" s="28">
        <v>57281.98</v>
      </c>
      <c r="N24" s="17">
        <f t="shared" si="4"/>
        <v>0.9863839635491376</v>
      </c>
      <c r="O24" s="28">
        <v>790.72</v>
      </c>
      <c r="P24" s="18">
        <f t="shared" si="5"/>
        <v>-221927.3</v>
      </c>
    </row>
    <row r="25" spans="1:16" x14ac:dyDescent="0.2">
      <c r="A25" s="26" t="s">
        <v>59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7" t="s">
        <v>60</v>
      </c>
      <c r="F25" s="28">
        <v>12000</v>
      </c>
      <c r="G25" s="28">
        <v>0</v>
      </c>
      <c r="H25" s="28">
        <v>12000</v>
      </c>
      <c r="I25" s="28">
        <v>2038.7</v>
      </c>
      <c r="J25" s="17">
        <f t="shared" si="3"/>
        <v>0.16989166666666666</v>
      </c>
      <c r="K25" s="28">
        <v>2038.7</v>
      </c>
      <c r="L25" s="28">
        <v>0</v>
      </c>
      <c r="M25" s="28">
        <v>2038.7</v>
      </c>
      <c r="N25" s="17">
        <f t="shared" si="4"/>
        <v>1</v>
      </c>
      <c r="O25" s="28">
        <v>0</v>
      </c>
      <c r="P25" s="18">
        <f t="shared" si="5"/>
        <v>-9961.2999999999993</v>
      </c>
    </row>
    <row r="26" spans="1:16" x14ac:dyDescent="0.2">
      <c r="A26" s="26" t="s">
        <v>61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62</v>
      </c>
      <c r="F26" s="28">
        <v>150000</v>
      </c>
      <c r="G26" s="28">
        <v>0</v>
      </c>
      <c r="H26" s="28">
        <v>150000</v>
      </c>
      <c r="I26" s="28">
        <v>235366.22</v>
      </c>
      <c r="J26" s="17">
        <f t="shared" si="3"/>
        <v>1.5691081333333334</v>
      </c>
      <c r="K26" s="28">
        <v>162090.9</v>
      </c>
      <c r="L26" s="28">
        <v>0</v>
      </c>
      <c r="M26" s="28">
        <v>162090.9</v>
      </c>
      <c r="N26" s="17">
        <f t="shared" si="4"/>
        <v>0.68867529078726752</v>
      </c>
      <c r="O26" s="28">
        <v>73275.320000000007</v>
      </c>
      <c r="P26" s="18">
        <f t="shared" si="5"/>
        <v>85366.22</v>
      </c>
    </row>
    <row r="27" spans="1:16" x14ac:dyDescent="0.2">
      <c r="A27" s="26" t="s">
        <v>63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64</v>
      </c>
      <c r="F27" s="28">
        <v>15000</v>
      </c>
      <c r="G27" s="28">
        <v>0</v>
      </c>
      <c r="H27" s="28">
        <v>15000</v>
      </c>
      <c r="I27" s="28">
        <v>14844.06</v>
      </c>
      <c r="J27" s="17">
        <f t="shared" si="3"/>
        <v>0.98960399999999993</v>
      </c>
      <c r="K27" s="28">
        <v>2374.0500000000002</v>
      </c>
      <c r="L27" s="28">
        <v>49.98</v>
      </c>
      <c r="M27" s="28">
        <v>2324.0700000000002</v>
      </c>
      <c r="N27" s="17">
        <f t="shared" si="4"/>
        <v>0.15656565656565657</v>
      </c>
      <c r="O27" s="28">
        <v>12519.99</v>
      </c>
      <c r="P27" s="18">
        <f t="shared" si="5"/>
        <v>-155.94000000000051</v>
      </c>
    </row>
    <row r="28" spans="1:16" x14ac:dyDescent="0.2">
      <c r="A28" s="26" t="s">
        <v>65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221</v>
      </c>
      <c r="F28" s="28">
        <v>5000</v>
      </c>
      <c r="G28" s="28">
        <v>0</v>
      </c>
      <c r="H28" s="28">
        <v>5000</v>
      </c>
      <c r="I28" s="28">
        <v>2284.84</v>
      </c>
      <c r="J28" s="17">
        <f t="shared" si="3"/>
        <v>0.45696800000000004</v>
      </c>
      <c r="K28" s="28">
        <v>0</v>
      </c>
      <c r="L28" s="28">
        <v>0</v>
      </c>
      <c r="M28" s="28">
        <v>0</v>
      </c>
      <c r="N28" s="17">
        <f t="shared" si="4"/>
        <v>0</v>
      </c>
      <c r="O28" s="28">
        <v>2284.84</v>
      </c>
      <c r="P28" s="18">
        <f t="shared" si="5"/>
        <v>-2715.16</v>
      </c>
    </row>
    <row r="29" spans="1:16" x14ac:dyDescent="0.2">
      <c r="A29" s="26" t="s">
        <v>66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7" t="s">
        <v>224</v>
      </c>
      <c r="F29" s="28">
        <v>11000</v>
      </c>
      <c r="G29" s="28">
        <v>0</v>
      </c>
      <c r="H29" s="28">
        <v>11000</v>
      </c>
      <c r="I29" s="28">
        <v>2929.86</v>
      </c>
      <c r="J29" s="17">
        <f t="shared" si="3"/>
        <v>0.26635090909090908</v>
      </c>
      <c r="K29" s="28">
        <v>2960.66</v>
      </c>
      <c r="L29" s="28">
        <v>30.8</v>
      </c>
      <c r="M29" s="28">
        <v>2929.86</v>
      </c>
      <c r="N29" s="17">
        <f t="shared" si="4"/>
        <v>1</v>
      </c>
      <c r="O29" s="28">
        <v>0</v>
      </c>
      <c r="P29" s="18">
        <f t="shared" si="5"/>
        <v>-8070.1399999999994</v>
      </c>
    </row>
    <row r="30" spans="1:16" x14ac:dyDescent="0.2">
      <c r="A30" s="26" t="s">
        <v>67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330</v>
      </c>
      <c r="E30" s="27" t="s">
        <v>68</v>
      </c>
      <c r="F30" s="28">
        <v>5250000</v>
      </c>
      <c r="G30" s="28">
        <v>0</v>
      </c>
      <c r="H30" s="28">
        <v>5250000</v>
      </c>
      <c r="I30" s="28">
        <v>1580555.66</v>
      </c>
      <c r="J30" s="17">
        <f t="shared" si="3"/>
        <v>0.30105822095238094</v>
      </c>
      <c r="K30" s="28">
        <v>1580730.75</v>
      </c>
      <c r="L30" s="28">
        <v>175.09</v>
      </c>
      <c r="M30" s="28">
        <v>1580555.66</v>
      </c>
      <c r="N30" s="17">
        <f t="shared" si="4"/>
        <v>1</v>
      </c>
      <c r="O30" s="28">
        <v>0</v>
      </c>
      <c r="P30" s="18">
        <f t="shared" si="5"/>
        <v>-3669444.34</v>
      </c>
    </row>
    <row r="31" spans="1:16" x14ac:dyDescent="0.2">
      <c r="A31" s="26" t="s">
        <v>69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331</v>
      </c>
      <c r="E31" s="27" t="s">
        <v>70</v>
      </c>
      <c r="F31" s="28">
        <v>1675000</v>
      </c>
      <c r="G31" s="28">
        <v>0</v>
      </c>
      <c r="H31" s="28">
        <v>1675000</v>
      </c>
      <c r="I31" s="28">
        <v>74839.11</v>
      </c>
      <c r="J31" s="17">
        <f t="shared" si="3"/>
        <v>4.4680065671641789E-2</v>
      </c>
      <c r="K31" s="28">
        <v>39885.339999999997</v>
      </c>
      <c r="L31" s="28">
        <v>607.49</v>
      </c>
      <c r="M31" s="28">
        <v>39277.85</v>
      </c>
      <c r="N31" s="17">
        <f t="shared" si="4"/>
        <v>0.52483053312632921</v>
      </c>
      <c r="O31" s="28">
        <v>35561.26</v>
      </c>
      <c r="P31" s="18">
        <f t="shared" si="5"/>
        <v>-1600160.89</v>
      </c>
    </row>
    <row r="32" spans="1:16" x14ac:dyDescent="0.2">
      <c r="A32" s="26" t="s">
        <v>71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334</v>
      </c>
      <c r="E32" s="27" t="s">
        <v>72</v>
      </c>
      <c r="F32" s="28">
        <v>40000</v>
      </c>
      <c r="G32" s="28">
        <v>0</v>
      </c>
      <c r="H32" s="28">
        <v>40000</v>
      </c>
      <c r="I32" s="28">
        <v>4893</v>
      </c>
      <c r="J32" s="17">
        <f t="shared" si="3"/>
        <v>0.122325</v>
      </c>
      <c r="K32" s="28">
        <v>5434.62</v>
      </c>
      <c r="L32" s="28">
        <v>541.62</v>
      </c>
      <c r="M32" s="28">
        <v>4893</v>
      </c>
      <c r="N32" s="17">
        <f t="shared" si="4"/>
        <v>1</v>
      </c>
      <c r="O32" s="28">
        <v>0</v>
      </c>
      <c r="P32" s="18">
        <f t="shared" si="5"/>
        <v>-35107</v>
      </c>
    </row>
    <row r="33" spans="1:16" x14ac:dyDescent="0.2">
      <c r="A33" s="26" t="s">
        <v>73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74</v>
      </c>
      <c r="F33" s="28">
        <v>1500000</v>
      </c>
      <c r="G33" s="28">
        <v>0</v>
      </c>
      <c r="H33" s="28">
        <v>1500000</v>
      </c>
      <c r="I33" s="28">
        <v>141389.06</v>
      </c>
      <c r="J33" s="17">
        <f t="shared" si="3"/>
        <v>9.4259373333333327E-2</v>
      </c>
      <c r="K33" s="28">
        <v>140862.43</v>
      </c>
      <c r="L33" s="28">
        <v>0</v>
      </c>
      <c r="M33" s="28">
        <v>140862.43</v>
      </c>
      <c r="N33" s="17">
        <f t="shared" si="4"/>
        <v>0.99627531295561333</v>
      </c>
      <c r="O33" s="28">
        <v>526.63</v>
      </c>
      <c r="P33" s="18">
        <f t="shared" si="5"/>
        <v>-1358610.94</v>
      </c>
    </row>
    <row r="34" spans="1:16" x14ac:dyDescent="0.2">
      <c r="A34" s="26" t="s">
        <v>75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76</v>
      </c>
      <c r="F34" s="28">
        <v>50000</v>
      </c>
      <c r="G34" s="28">
        <v>0</v>
      </c>
      <c r="H34" s="28">
        <v>50000</v>
      </c>
      <c r="I34" s="28">
        <v>2195.38</v>
      </c>
      <c r="J34" s="17">
        <f t="shared" si="3"/>
        <v>4.3907600000000005E-2</v>
      </c>
      <c r="K34" s="28">
        <v>0</v>
      </c>
      <c r="L34" s="28">
        <v>0</v>
      </c>
      <c r="M34" s="28">
        <v>0</v>
      </c>
      <c r="N34" s="17">
        <f t="shared" si="4"/>
        <v>0</v>
      </c>
      <c r="O34" s="28">
        <v>2195.38</v>
      </c>
      <c r="P34" s="18">
        <f t="shared" si="5"/>
        <v>-47804.62</v>
      </c>
    </row>
    <row r="35" spans="1:16" x14ac:dyDescent="0.2">
      <c r="A35" s="26" t="s">
        <v>77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78</v>
      </c>
      <c r="F35" s="28">
        <v>400000</v>
      </c>
      <c r="G35" s="28">
        <v>0</v>
      </c>
      <c r="H35" s="28">
        <v>400000</v>
      </c>
      <c r="I35" s="28">
        <v>49290.31</v>
      </c>
      <c r="J35" s="17">
        <f t="shared" si="3"/>
        <v>0.123225775</v>
      </c>
      <c r="K35" s="28">
        <v>2591.46</v>
      </c>
      <c r="L35" s="28">
        <v>94.68</v>
      </c>
      <c r="M35" s="28">
        <v>2496.7800000000002</v>
      </c>
      <c r="N35" s="17">
        <f t="shared" si="4"/>
        <v>5.0654580991679708E-2</v>
      </c>
      <c r="O35" s="28">
        <v>46793.53</v>
      </c>
      <c r="P35" s="18">
        <f t="shared" si="5"/>
        <v>-350709.69</v>
      </c>
    </row>
    <row r="36" spans="1:16" x14ac:dyDescent="0.2">
      <c r="A36" s="26" t="s">
        <v>79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80</v>
      </c>
      <c r="F36" s="28">
        <v>4500000</v>
      </c>
      <c r="G36" s="28">
        <v>0</v>
      </c>
      <c r="H36" s="28">
        <v>4500000</v>
      </c>
      <c r="I36" s="28">
        <v>2378408.9900000002</v>
      </c>
      <c r="J36" s="17">
        <f t="shared" si="3"/>
        <v>0.52853533111111117</v>
      </c>
      <c r="K36" s="28">
        <v>1284143.57</v>
      </c>
      <c r="L36" s="28">
        <v>0</v>
      </c>
      <c r="M36" s="28">
        <v>1284143.57</v>
      </c>
      <c r="N36" s="17">
        <f t="shared" si="4"/>
        <v>0.53991705186079031</v>
      </c>
      <c r="O36" s="28">
        <v>1094265.42</v>
      </c>
      <c r="P36" s="18">
        <f t="shared" si="5"/>
        <v>-2121591.0099999998</v>
      </c>
    </row>
    <row r="37" spans="1:16" x14ac:dyDescent="0.2">
      <c r="A37" s="26" t="s">
        <v>81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7" t="s">
        <v>82</v>
      </c>
      <c r="F37" s="28">
        <v>300000</v>
      </c>
      <c r="G37" s="28">
        <v>0</v>
      </c>
      <c r="H37" s="28">
        <v>300000</v>
      </c>
      <c r="I37" s="28">
        <v>143423.32</v>
      </c>
      <c r="J37" s="17">
        <f t="shared" si="3"/>
        <v>0.47807773333333337</v>
      </c>
      <c r="K37" s="28">
        <v>127560.08</v>
      </c>
      <c r="L37" s="28">
        <v>231.66</v>
      </c>
      <c r="M37" s="28">
        <v>127328.42</v>
      </c>
      <c r="N37" s="17">
        <f t="shared" si="4"/>
        <v>0.88778045299746233</v>
      </c>
      <c r="O37" s="28">
        <v>16094.9</v>
      </c>
      <c r="P37" s="18">
        <f t="shared" si="5"/>
        <v>-156576.68</v>
      </c>
    </row>
    <row r="38" spans="1:16" x14ac:dyDescent="0.2">
      <c r="A38" s="26" t="s">
        <v>83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7" t="s">
        <v>84</v>
      </c>
      <c r="F38" s="28">
        <v>750000</v>
      </c>
      <c r="G38" s="28">
        <v>0</v>
      </c>
      <c r="H38" s="28">
        <v>750000</v>
      </c>
      <c r="I38" s="28">
        <v>193071.76</v>
      </c>
      <c r="J38" s="17">
        <f t="shared" si="3"/>
        <v>0.25742901333333335</v>
      </c>
      <c r="K38" s="28">
        <v>193071.76</v>
      </c>
      <c r="L38" s="28">
        <v>0</v>
      </c>
      <c r="M38" s="28">
        <v>193071.76</v>
      </c>
      <c r="N38" s="17">
        <f t="shared" si="4"/>
        <v>1</v>
      </c>
      <c r="O38" s="28">
        <v>0</v>
      </c>
      <c r="P38" s="18">
        <f t="shared" si="5"/>
        <v>-556928.24</v>
      </c>
    </row>
    <row r="39" spans="1:16" x14ac:dyDescent="0.2">
      <c r="A39" s="26" t="s">
        <v>85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86</v>
      </c>
      <c r="F39" s="28">
        <v>100000</v>
      </c>
      <c r="G39" s="28">
        <v>0</v>
      </c>
      <c r="H39" s="28">
        <v>100000</v>
      </c>
      <c r="I39" s="28">
        <v>436</v>
      </c>
      <c r="J39" s="17">
        <f t="shared" si="3"/>
        <v>4.3600000000000002E-3</v>
      </c>
      <c r="K39" s="28">
        <v>890</v>
      </c>
      <c r="L39" s="28">
        <v>454</v>
      </c>
      <c r="M39" s="28">
        <v>436</v>
      </c>
      <c r="N39" s="17">
        <f t="shared" si="4"/>
        <v>1</v>
      </c>
      <c r="O39" s="28">
        <v>0</v>
      </c>
      <c r="P39" s="18">
        <f t="shared" si="5"/>
        <v>-99564</v>
      </c>
    </row>
    <row r="40" spans="1:16" x14ac:dyDescent="0.2">
      <c r="A40" s="26" t="s">
        <v>87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7" t="s">
        <v>88</v>
      </c>
      <c r="F40" s="28">
        <v>775000</v>
      </c>
      <c r="G40" s="28">
        <v>0</v>
      </c>
      <c r="H40" s="28">
        <v>775000</v>
      </c>
      <c r="I40" s="28">
        <v>71702.63</v>
      </c>
      <c r="J40" s="17">
        <f t="shared" si="3"/>
        <v>9.2519522580645164E-2</v>
      </c>
      <c r="K40" s="28">
        <v>71702.63</v>
      </c>
      <c r="L40" s="28">
        <v>0</v>
      </c>
      <c r="M40" s="28">
        <v>71702.63</v>
      </c>
      <c r="N40" s="17">
        <f t="shared" si="4"/>
        <v>1</v>
      </c>
      <c r="O40" s="28">
        <v>0</v>
      </c>
      <c r="P40" s="18">
        <f t="shared" si="5"/>
        <v>-703297.37</v>
      </c>
    </row>
    <row r="41" spans="1:16" x14ac:dyDescent="0.2">
      <c r="A41" s="26" t="s">
        <v>225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344</v>
      </c>
      <c r="E41" s="27" t="s">
        <v>226</v>
      </c>
      <c r="F41" s="28">
        <v>5000</v>
      </c>
      <c r="G41" s="28">
        <v>0</v>
      </c>
      <c r="H41" s="28">
        <v>5000</v>
      </c>
      <c r="I41" s="28">
        <v>0</v>
      </c>
      <c r="J41" s="17">
        <f t="shared" si="3"/>
        <v>0</v>
      </c>
      <c r="K41" s="28">
        <v>0</v>
      </c>
      <c r="L41" s="28">
        <v>0</v>
      </c>
      <c r="M41" s="28">
        <v>0</v>
      </c>
      <c r="N41" s="17" t="str">
        <f t="shared" si="4"/>
        <v xml:space="preserve"> </v>
      </c>
      <c r="O41" s="28">
        <v>0</v>
      </c>
      <c r="P41" s="18">
        <f t="shared" si="5"/>
        <v>-5000</v>
      </c>
    </row>
    <row r="42" spans="1:16" x14ac:dyDescent="0.2">
      <c r="A42" s="26" t="s">
        <v>89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90</v>
      </c>
      <c r="F42" s="28">
        <v>25000</v>
      </c>
      <c r="G42" s="28">
        <v>0</v>
      </c>
      <c r="H42" s="28">
        <v>25000</v>
      </c>
      <c r="I42" s="28">
        <v>8030</v>
      </c>
      <c r="J42" s="17">
        <f t="shared" si="3"/>
        <v>0.32119999999999999</v>
      </c>
      <c r="K42" s="28">
        <v>5220</v>
      </c>
      <c r="L42" s="28">
        <v>0</v>
      </c>
      <c r="M42" s="28">
        <v>5220</v>
      </c>
      <c r="N42" s="17">
        <f t="shared" si="4"/>
        <v>0.65006226650062271</v>
      </c>
      <c r="O42" s="28">
        <v>2810</v>
      </c>
      <c r="P42" s="18">
        <f t="shared" si="5"/>
        <v>-16970</v>
      </c>
    </row>
    <row r="43" spans="1:16" x14ac:dyDescent="0.2">
      <c r="A43" s="26" t="s">
        <v>91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92</v>
      </c>
      <c r="F43" s="28">
        <v>26120</v>
      </c>
      <c r="G43" s="28">
        <v>0</v>
      </c>
      <c r="H43" s="28">
        <v>26120</v>
      </c>
      <c r="I43" s="28">
        <v>12942.78</v>
      </c>
      <c r="J43" s="17">
        <f t="shared" si="3"/>
        <v>0.49551225114854519</v>
      </c>
      <c r="K43" s="28">
        <v>5195.04</v>
      </c>
      <c r="L43" s="28">
        <v>0</v>
      </c>
      <c r="M43" s="28">
        <v>5195.04</v>
      </c>
      <c r="N43" s="17">
        <f t="shared" si="4"/>
        <v>0.40138517381891675</v>
      </c>
      <c r="O43" s="28">
        <v>7747.74</v>
      </c>
      <c r="P43" s="18">
        <f t="shared" si="5"/>
        <v>-13177.22</v>
      </c>
    </row>
    <row r="44" spans="1:16" x14ac:dyDescent="0.2">
      <c r="A44" s="26" t="s">
        <v>93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94</v>
      </c>
      <c r="F44" s="28">
        <v>16000</v>
      </c>
      <c r="G44" s="28">
        <v>0</v>
      </c>
      <c r="H44" s="28">
        <v>16000</v>
      </c>
      <c r="I44" s="28">
        <v>4958.49</v>
      </c>
      <c r="J44" s="17">
        <f t="shared" si="3"/>
        <v>0.30990562499999996</v>
      </c>
      <c r="K44" s="28">
        <v>3470.93</v>
      </c>
      <c r="L44" s="28">
        <v>0</v>
      </c>
      <c r="M44" s="28">
        <v>3470.93</v>
      </c>
      <c r="N44" s="17">
        <f t="shared" si="4"/>
        <v>0.69999737823409947</v>
      </c>
      <c r="O44" s="28">
        <v>1487.56</v>
      </c>
      <c r="P44" s="18">
        <f t="shared" si="5"/>
        <v>-11041.51</v>
      </c>
    </row>
    <row r="45" spans="1:16" x14ac:dyDescent="0.2">
      <c r="A45" s="26" t="s">
        <v>95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227</v>
      </c>
      <c r="F45" s="28">
        <v>0</v>
      </c>
      <c r="G45" s="28">
        <v>0</v>
      </c>
      <c r="H45" s="28">
        <v>0</v>
      </c>
      <c r="I45" s="28">
        <v>2962.04</v>
      </c>
      <c r="J45" s="17" t="str">
        <f t="shared" si="3"/>
        <v xml:space="preserve"> </v>
      </c>
      <c r="K45" s="28">
        <v>0</v>
      </c>
      <c r="L45" s="28">
        <v>0</v>
      </c>
      <c r="M45" s="28">
        <v>0</v>
      </c>
      <c r="N45" s="17">
        <f t="shared" si="4"/>
        <v>0</v>
      </c>
      <c r="O45" s="28">
        <v>2962.04</v>
      </c>
      <c r="P45" s="18">
        <f t="shared" si="5"/>
        <v>2962.04</v>
      </c>
    </row>
    <row r="46" spans="1:16" x14ac:dyDescent="0.2">
      <c r="A46" s="26" t="s">
        <v>96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97</v>
      </c>
      <c r="F46" s="28">
        <v>3070000</v>
      </c>
      <c r="G46" s="28">
        <v>0</v>
      </c>
      <c r="H46" s="28">
        <v>3070000</v>
      </c>
      <c r="I46" s="28">
        <v>739996.42</v>
      </c>
      <c r="J46" s="17">
        <f t="shared" si="3"/>
        <v>0.24104117915309448</v>
      </c>
      <c r="K46" s="28">
        <v>739996.42</v>
      </c>
      <c r="L46" s="28">
        <v>0</v>
      </c>
      <c r="M46" s="28">
        <v>739996.42</v>
      </c>
      <c r="N46" s="17">
        <f t="shared" si="4"/>
        <v>1</v>
      </c>
      <c r="O46" s="28">
        <v>0</v>
      </c>
      <c r="P46" s="18">
        <f t="shared" si="5"/>
        <v>-2330003.58</v>
      </c>
    </row>
    <row r="47" spans="1:16" x14ac:dyDescent="0.2">
      <c r="A47" s="26" t="s">
        <v>98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99</v>
      </c>
      <c r="F47" s="28">
        <v>225000</v>
      </c>
      <c r="G47" s="28">
        <v>0</v>
      </c>
      <c r="H47" s="28">
        <v>225000</v>
      </c>
      <c r="I47" s="28">
        <v>78552.91</v>
      </c>
      <c r="J47" s="17">
        <f t="shared" si="3"/>
        <v>0.34912404444444445</v>
      </c>
      <c r="K47" s="28">
        <v>78552.91</v>
      </c>
      <c r="L47" s="28">
        <v>0</v>
      </c>
      <c r="M47" s="28">
        <v>78552.91</v>
      </c>
      <c r="N47" s="17">
        <f t="shared" si="4"/>
        <v>1</v>
      </c>
      <c r="O47" s="28">
        <v>0</v>
      </c>
      <c r="P47" s="18">
        <f t="shared" si="5"/>
        <v>-146447.09</v>
      </c>
    </row>
    <row r="48" spans="1:16" x14ac:dyDescent="0.2">
      <c r="A48" s="26" t="s">
        <v>100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7" t="s">
        <v>101</v>
      </c>
      <c r="F48" s="28">
        <v>125000</v>
      </c>
      <c r="G48" s="28">
        <v>0</v>
      </c>
      <c r="H48" s="28">
        <v>125000</v>
      </c>
      <c r="I48" s="28">
        <v>0</v>
      </c>
      <c r="J48" s="17">
        <f t="shared" si="3"/>
        <v>0</v>
      </c>
      <c r="K48" s="28">
        <v>0</v>
      </c>
      <c r="L48" s="28">
        <v>0</v>
      </c>
      <c r="M48" s="28">
        <v>0</v>
      </c>
      <c r="N48" s="17" t="str">
        <f t="shared" si="4"/>
        <v xml:space="preserve"> </v>
      </c>
      <c r="O48" s="28">
        <v>0</v>
      </c>
      <c r="P48" s="18">
        <f t="shared" si="5"/>
        <v>-125000</v>
      </c>
    </row>
    <row r="49" spans="1:16" x14ac:dyDescent="0.2">
      <c r="A49" s="26" t="s">
        <v>102</v>
      </c>
      <c r="B49" s="13" t="str">
        <f t="shared" si="12"/>
        <v>3</v>
      </c>
      <c r="C49" s="13" t="str">
        <f t="shared" si="13"/>
        <v>35</v>
      </c>
      <c r="D49" s="13" t="str">
        <f t="shared" si="14"/>
        <v>351</v>
      </c>
      <c r="E49" s="27" t="s">
        <v>103</v>
      </c>
      <c r="F49" s="28">
        <v>1250000</v>
      </c>
      <c r="G49" s="28">
        <v>0</v>
      </c>
      <c r="H49" s="28">
        <v>1250000</v>
      </c>
      <c r="I49" s="28">
        <v>0</v>
      </c>
      <c r="J49" s="17">
        <f t="shared" si="3"/>
        <v>0</v>
      </c>
      <c r="K49" s="28">
        <v>0</v>
      </c>
      <c r="L49" s="28">
        <v>0</v>
      </c>
      <c r="M49" s="28">
        <v>0</v>
      </c>
      <c r="N49" s="17" t="str">
        <f t="shared" si="4"/>
        <v xml:space="preserve"> </v>
      </c>
      <c r="O49" s="28">
        <v>0</v>
      </c>
      <c r="P49" s="18">
        <f t="shared" si="5"/>
        <v>-1250000</v>
      </c>
    </row>
    <row r="50" spans="1:16" x14ac:dyDescent="0.2">
      <c r="A50" s="26" t="s">
        <v>222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228</v>
      </c>
      <c r="F50" s="28">
        <v>1222855</v>
      </c>
      <c r="G50" s="28">
        <v>0</v>
      </c>
      <c r="H50" s="28">
        <v>1222855</v>
      </c>
      <c r="I50" s="28">
        <v>130789.27</v>
      </c>
      <c r="J50" s="17">
        <f t="shared" si="3"/>
        <v>0.10695402970916422</v>
      </c>
      <c r="K50" s="28">
        <v>86334.95</v>
      </c>
      <c r="L50" s="28">
        <v>0</v>
      </c>
      <c r="M50" s="28">
        <v>86334.95</v>
      </c>
      <c r="N50" s="17">
        <f t="shared" si="4"/>
        <v>0.66010728555943465</v>
      </c>
      <c r="O50" s="28">
        <v>44454.32</v>
      </c>
      <c r="P50" s="18">
        <f t="shared" si="5"/>
        <v>-1092065.73</v>
      </c>
    </row>
    <row r="51" spans="1:16" x14ac:dyDescent="0.2">
      <c r="A51" s="26" t="s">
        <v>104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105</v>
      </c>
      <c r="F51" s="28">
        <v>247000</v>
      </c>
      <c r="G51" s="28">
        <v>0</v>
      </c>
      <c r="H51" s="28">
        <v>247000</v>
      </c>
      <c r="I51" s="28">
        <v>76032.009999999995</v>
      </c>
      <c r="J51" s="17">
        <f t="shared" si="3"/>
        <v>0.30782190283400807</v>
      </c>
      <c r="K51" s="28">
        <v>21305.78</v>
      </c>
      <c r="L51" s="28">
        <v>0</v>
      </c>
      <c r="M51" s="28">
        <v>21305.78</v>
      </c>
      <c r="N51" s="17">
        <f t="shared" si="4"/>
        <v>0.28022118578740718</v>
      </c>
      <c r="O51" s="28">
        <v>54726.23</v>
      </c>
      <c r="P51" s="18">
        <f t="shared" si="5"/>
        <v>-170967.99</v>
      </c>
    </row>
    <row r="52" spans="1:16" x14ac:dyDescent="0.2">
      <c r="A52" s="26" t="s">
        <v>106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107</v>
      </c>
      <c r="F52" s="28">
        <v>85000</v>
      </c>
      <c r="G52" s="28">
        <v>0</v>
      </c>
      <c r="H52" s="28">
        <v>85000</v>
      </c>
      <c r="I52" s="28">
        <v>99848.26</v>
      </c>
      <c r="J52" s="17">
        <f t="shared" si="3"/>
        <v>1.1746854117647059</v>
      </c>
      <c r="K52" s="28">
        <v>99603.46</v>
      </c>
      <c r="L52" s="28">
        <v>0</v>
      </c>
      <c r="M52" s="28">
        <v>99603.46</v>
      </c>
      <c r="N52" s="17">
        <f t="shared" si="4"/>
        <v>0.9975482797597075</v>
      </c>
      <c r="O52" s="28">
        <v>244.8</v>
      </c>
      <c r="P52" s="18">
        <f t="shared" si="5"/>
        <v>14848.259999999995</v>
      </c>
    </row>
    <row r="53" spans="1:16" x14ac:dyDescent="0.2">
      <c r="A53" s="26" t="s">
        <v>108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109</v>
      </c>
      <c r="F53" s="28">
        <v>11000</v>
      </c>
      <c r="G53" s="28">
        <v>0</v>
      </c>
      <c r="H53" s="28">
        <v>11000</v>
      </c>
      <c r="I53" s="28">
        <v>0</v>
      </c>
      <c r="J53" s="17">
        <f t="shared" si="3"/>
        <v>0</v>
      </c>
      <c r="K53" s="28">
        <v>0</v>
      </c>
      <c r="L53" s="28">
        <v>0</v>
      </c>
      <c r="M53" s="28">
        <v>0</v>
      </c>
      <c r="N53" s="17" t="str">
        <f t="shared" si="4"/>
        <v xml:space="preserve"> </v>
      </c>
      <c r="O53" s="28">
        <v>0</v>
      </c>
      <c r="P53" s="18">
        <f t="shared" si="5"/>
        <v>-11000</v>
      </c>
    </row>
    <row r="54" spans="1:16" x14ac:dyDescent="0.2">
      <c r="A54" s="26" t="s">
        <v>110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111</v>
      </c>
      <c r="F54" s="28">
        <v>141000</v>
      </c>
      <c r="G54" s="28">
        <v>0</v>
      </c>
      <c r="H54" s="28">
        <v>141000</v>
      </c>
      <c r="I54" s="28">
        <v>8311.1</v>
      </c>
      <c r="J54" s="17">
        <f t="shared" si="3"/>
        <v>5.8943971631205676E-2</v>
      </c>
      <c r="K54" s="28">
        <v>7700.75</v>
      </c>
      <c r="L54" s="28">
        <v>0</v>
      </c>
      <c r="M54" s="28">
        <v>7700.75</v>
      </c>
      <c r="N54" s="17">
        <f t="shared" si="4"/>
        <v>0.92656206759634696</v>
      </c>
      <c r="O54" s="28">
        <v>610.35</v>
      </c>
      <c r="P54" s="18">
        <f t="shared" si="5"/>
        <v>-132688.9</v>
      </c>
    </row>
    <row r="55" spans="1:16" x14ac:dyDescent="0.2">
      <c r="A55" s="26" t="s">
        <v>112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7" t="s">
        <v>113</v>
      </c>
      <c r="F55" s="28">
        <v>120000</v>
      </c>
      <c r="G55" s="28">
        <v>0</v>
      </c>
      <c r="H55" s="28">
        <v>120000</v>
      </c>
      <c r="I55" s="28">
        <v>34544.25</v>
      </c>
      <c r="J55" s="17">
        <f t="shared" si="3"/>
        <v>0.28786875000000001</v>
      </c>
      <c r="K55" s="28">
        <v>0</v>
      </c>
      <c r="L55" s="28">
        <v>0</v>
      </c>
      <c r="M55" s="28">
        <v>0</v>
      </c>
      <c r="N55" s="17">
        <f t="shared" si="4"/>
        <v>0</v>
      </c>
      <c r="O55" s="28">
        <v>34544.25</v>
      </c>
      <c r="P55" s="18">
        <f t="shared" si="5"/>
        <v>-85455.75</v>
      </c>
    </row>
    <row r="56" spans="1:16" x14ac:dyDescent="0.2">
      <c r="A56" s="26" t="s">
        <v>114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7" t="s">
        <v>115</v>
      </c>
      <c r="F56" s="28">
        <v>500000</v>
      </c>
      <c r="G56" s="28">
        <v>0</v>
      </c>
      <c r="H56" s="28">
        <v>500000</v>
      </c>
      <c r="I56" s="28">
        <v>89268.33</v>
      </c>
      <c r="J56" s="17">
        <f t="shared" si="3"/>
        <v>0.17853666000000001</v>
      </c>
      <c r="K56" s="28">
        <v>85657.24</v>
      </c>
      <c r="L56" s="28">
        <v>0</v>
      </c>
      <c r="M56" s="28">
        <v>85657.24</v>
      </c>
      <c r="N56" s="17">
        <f t="shared" si="4"/>
        <v>0.9595479158174014</v>
      </c>
      <c r="O56" s="28">
        <v>3611.09</v>
      </c>
      <c r="P56" s="18">
        <f t="shared" si="5"/>
        <v>-410731.67</v>
      </c>
    </row>
    <row r="57" spans="1:16" x14ac:dyDescent="0.2">
      <c r="A57" s="26" t="s">
        <v>116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117</v>
      </c>
      <c r="F57" s="28">
        <v>120000</v>
      </c>
      <c r="G57" s="28">
        <v>0</v>
      </c>
      <c r="H57" s="28">
        <v>120000</v>
      </c>
      <c r="I57" s="28">
        <v>50392.49</v>
      </c>
      <c r="J57" s="17">
        <f t="shared" si="3"/>
        <v>0.41993741666666667</v>
      </c>
      <c r="K57" s="28">
        <v>8972</v>
      </c>
      <c r="L57" s="28">
        <v>935.51</v>
      </c>
      <c r="M57" s="28">
        <v>8036.49</v>
      </c>
      <c r="N57" s="17">
        <f t="shared" si="4"/>
        <v>0.15947793014395598</v>
      </c>
      <c r="O57" s="28">
        <v>42356</v>
      </c>
      <c r="P57" s="18">
        <f t="shared" si="5"/>
        <v>-69607.510000000009</v>
      </c>
    </row>
    <row r="58" spans="1:16" x14ac:dyDescent="0.2">
      <c r="A58" s="26" t="s">
        <v>118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119</v>
      </c>
      <c r="F58" s="28">
        <v>70000</v>
      </c>
      <c r="G58" s="28">
        <v>0</v>
      </c>
      <c r="H58" s="28">
        <v>70000</v>
      </c>
      <c r="I58" s="28">
        <v>13120.18</v>
      </c>
      <c r="J58" s="17">
        <f t="shared" si="3"/>
        <v>0.18743114285714285</v>
      </c>
      <c r="K58" s="28">
        <v>1120.55</v>
      </c>
      <c r="L58" s="28">
        <v>0</v>
      </c>
      <c r="M58" s="28">
        <v>1120.55</v>
      </c>
      <c r="N58" s="17">
        <f t="shared" si="4"/>
        <v>8.5406602653317246E-2</v>
      </c>
      <c r="O58" s="28">
        <v>11999.63</v>
      </c>
      <c r="P58" s="18">
        <f t="shared" si="5"/>
        <v>-56879.82</v>
      </c>
    </row>
    <row r="59" spans="1:16" x14ac:dyDescent="0.2">
      <c r="A59" s="26" t="s">
        <v>120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121</v>
      </c>
      <c r="F59" s="28">
        <v>115000</v>
      </c>
      <c r="G59" s="28">
        <v>0</v>
      </c>
      <c r="H59" s="28">
        <v>115000</v>
      </c>
      <c r="I59" s="28">
        <v>33286.980000000003</v>
      </c>
      <c r="J59" s="17">
        <f t="shared" si="3"/>
        <v>0.28945200000000004</v>
      </c>
      <c r="K59" s="28">
        <v>4500.5</v>
      </c>
      <c r="L59" s="28">
        <v>0</v>
      </c>
      <c r="M59" s="28">
        <v>4500.5</v>
      </c>
      <c r="N59" s="17">
        <f t="shared" si="4"/>
        <v>0.13520301331030932</v>
      </c>
      <c r="O59" s="28">
        <v>28786.48</v>
      </c>
      <c r="P59" s="18">
        <f t="shared" si="5"/>
        <v>-81713.01999999999</v>
      </c>
    </row>
    <row r="60" spans="1:16" x14ac:dyDescent="0.2">
      <c r="A60" s="26" t="s">
        <v>122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123</v>
      </c>
      <c r="F60" s="28">
        <v>45000</v>
      </c>
      <c r="G60" s="28">
        <v>0</v>
      </c>
      <c r="H60" s="28">
        <v>45000</v>
      </c>
      <c r="I60" s="28">
        <v>12463</v>
      </c>
      <c r="J60" s="17">
        <f t="shared" si="3"/>
        <v>0.27695555555555557</v>
      </c>
      <c r="K60" s="28">
        <v>601</v>
      </c>
      <c r="L60" s="28">
        <v>0</v>
      </c>
      <c r="M60" s="28">
        <v>601</v>
      </c>
      <c r="N60" s="17">
        <f t="shared" si="4"/>
        <v>4.8222739308352726E-2</v>
      </c>
      <c r="O60" s="28">
        <v>11862</v>
      </c>
      <c r="P60" s="18">
        <f t="shared" si="5"/>
        <v>-32537</v>
      </c>
    </row>
    <row r="61" spans="1:16" x14ac:dyDescent="0.2">
      <c r="A61" s="26" t="s">
        <v>298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299</v>
      </c>
      <c r="F61" s="28">
        <v>0</v>
      </c>
      <c r="G61" s="28">
        <v>0</v>
      </c>
      <c r="H61" s="28">
        <v>0</v>
      </c>
      <c r="I61" s="28">
        <v>-201.58</v>
      </c>
      <c r="J61" s="17" t="str">
        <f t="shared" si="3"/>
        <v xml:space="preserve"> </v>
      </c>
      <c r="K61" s="28">
        <v>0</v>
      </c>
      <c r="L61" s="28">
        <v>201.58</v>
      </c>
      <c r="M61" s="28">
        <v>-201.58</v>
      </c>
      <c r="N61" s="17">
        <f t="shared" si="4"/>
        <v>1</v>
      </c>
      <c r="O61" s="28">
        <v>0</v>
      </c>
      <c r="P61" s="18">
        <f t="shared" si="5"/>
        <v>-201.58</v>
      </c>
    </row>
    <row r="62" spans="1:16" x14ac:dyDescent="0.2">
      <c r="A62" s="26" t="s">
        <v>124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125</v>
      </c>
      <c r="F62" s="28">
        <v>100000</v>
      </c>
      <c r="G62" s="28">
        <v>0</v>
      </c>
      <c r="H62" s="28">
        <v>100000</v>
      </c>
      <c r="I62" s="28">
        <v>113997.07</v>
      </c>
      <c r="J62" s="17">
        <f t="shared" si="3"/>
        <v>1.1399707000000001</v>
      </c>
      <c r="K62" s="28">
        <v>18418.150000000001</v>
      </c>
      <c r="L62" s="28">
        <v>16.350000000000001</v>
      </c>
      <c r="M62" s="28">
        <v>18401.8</v>
      </c>
      <c r="N62" s="17">
        <f t="shared" si="4"/>
        <v>0.1614234471114038</v>
      </c>
      <c r="O62" s="28">
        <v>95595.27</v>
      </c>
      <c r="P62" s="18">
        <f t="shared" si="5"/>
        <v>13997.070000000007</v>
      </c>
    </row>
    <row r="63" spans="1:16" x14ac:dyDescent="0.2">
      <c r="A63" s="26" t="s">
        <v>126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127</v>
      </c>
      <c r="F63" s="28">
        <v>5000000</v>
      </c>
      <c r="G63" s="28">
        <v>0</v>
      </c>
      <c r="H63" s="28">
        <v>5000000</v>
      </c>
      <c r="I63" s="28">
        <v>717210.95</v>
      </c>
      <c r="J63" s="17">
        <f t="shared" si="3"/>
        <v>0.14344219</v>
      </c>
      <c r="K63" s="28">
        <v>530059</v>
      </c>
      <c r="L63" s="28">
        <v>11493.05</v>
      </c>
      <c r="M63" s="28">
        <v>518565.95</v>
      </c>
      <c r="N63" s="17">
        <f t="shared" si="4"/>
        <v>0.72303127831497838</v>
      </c>
      <c r="O63" s="28">
        <v>198645</v>
      </c>
      <c r="P63" s="18">
        <f t="shared" si="5"/>
        <v>-4282789.05</v>
      </c>
    </row>
    <row r="64" spans="1:16" x14ac:dyDescent="0.2">
      <c r="A64" s="26" t="s">
        <v>128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7" t="s">
        <v>129</v>
      </c>
      <c r="F64" s="28">
        <v>25000</v>
      </c>
      <c r="G64" s="28">
        <v>0</v>
      </c>
      <c r="H64" s="28">
        <v>25000</v>
      </c>
      <c r="I64" s="28">
        <v>1199.4100000000001</v>
      </c>
      <c r="J64" s="17">
        <f t="shared" si="3"/>
        <v>4.7976400000000002E-2</v>
      </c>
      <c r="K64" s="28">
        <v>1199.4100000000001</v>
      </c>
      <c r="L64" s="28">
        <v>0</v>
      </c>
      <c r="M64" s="28">
        <v>1199.4100000000001</v>
      </c>
      <c r="N64" s="17">
        <f t="shared" si="4"/>
        <v>1</v>
      </c>
      <c r="O64" s="28">
        <v>0</v>
      </c>
      <c r="P64" s="18">
        <f t="shared" si="5"/>
        <v>-23800.59</v>
      </c>
    </row>
    <row r="65" spans="1:16" x14ac:dyDescent="0.2">
      <c r="A65" s="26" t="s">
        <v>130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131</v>
      </c>
      <c r="F65" s="28">
        <v>185000</v>
      </c>
      <c r="G65" s="28">
        <v>0</v>
      </c>
      <c r="H65" s="28">
        <v>185000</v>
      </c>
      <c r="I65" s="28">
        <v>8181.45</v>
      </c>
      <c r="J65" s="17">
        <f t="shared" si="3"/>
        <v>4.4224054054054052E-2</v>
      </c>
      <c r="K65" s="28">
        <v>8612.2099999999991</v>
      </c>
      <c r="L65" s="28">
        <v>430.76</v>
      </c>
      <c r="M65" s="28">
        <v>8181.45</v>
      </c>
      <c r="N65" s="17">
        <f t="shared" si="4"/>
        <v>1</v>
      </c>
      <c r="O65" s="28">
        <v>0</v>
      </c>
      <c r="P65" s="18">
        <f t="shared" si="5"/>
        <v>-176818.55</v>
      </c>
    </row>
    <row r="66" spans="1:16" x14ac:dyDescent="0.2">
      <c r="A66" s="26" t="s">
        <v>132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133</v>
      </c>
      <c r="F66" s="28">
        <v>600000</v>
      </c>
      <c r="G66" s="28">
        <v>0</v>
      </c>
      <c r="H66" s="28">
        <v>600000</v>
      </c>
      <c r="I66" s="28">
        <v>146333.82999999999</v>
      </c>
      <c r="J66" s="17">
        <f t="shared" si="3"/>
        <v>0.24388971666666664</v>
      </c>
      <c r="K66" s="28">
        <v>158738.97</v>
      </c>
      <c r="L66" s="28">
        <v>12405.14</v>
      </c>
      <c r="M66" s="28">
        <v>146333.82999999999</v>
      </c>
      <c r="N66" s="17">
        <f t="shared" si="4"/>
        <v>1</v>
      </c>
      <c r="O66" s="28">
        <v>0</v>
      </c>
      <c r="P66" s="18">
        <f t="shared" si="5"/>
        <v>-453666.17000000004</v>
      </c>
    </row>
    <row r="67" spans="1:16" x14ac:dyDescent="0.2">
      <c r="A67" s="26" t="s">
        <v>134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393</v>
      </c>
      <c r="E67" s="27" t="s">
        <v>135</v>
      </c>
      <c r="F67" s="28">
        <v>300000</v>
      </c>
      <c r="G67" s="28">
        <v>0</v>
      </c>
      <c r="H67" s="28">
        <v>300000</v>
      </c>
      <c r="I67" s="28">
        <v>62918.01</v>
      </c>
      <c r="J67" s="17">
        <f t="shared" si="3"/>
        <v>0.20972670000000002</v>
      </c>
      <c r="K67" s="28">
        <v>64535</v>
      </c>
      <c r="L67" s="28">
        <v>1950.23</v>
      </c>
      <c r="M67" s="28">
        <v>62584.77</v>
      </c>
      <c r="N67" s="17">
        <f t="shared" si="4"/>
        <v>0.99470358328243369</v>
      </c>
      <c r="O67" s="28">
        <v>333.24</v>
      </c>
      <c r="P67" s="18">
        <f t="shared" si="5"/>
        <v>-237081.99</v>
      </c>
    </row>
    <row r="68" spans="1:16" x14ac:dyDescent="0.2">
      <c r="A68" s="26" t="s">
        <v>136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396</v>
      </c>
      <c r="E68" s="27" t="s">
        <v>137</v>
      </c>
      <c r="F68" s="28">
        <v>805100</v>
      </c>
      <c r="G68" s="28">
        <v>0</v>
      </c>
      <c r="H68" s="28">
        <v>805100</v>
      </c>
      <c r="I68" s="28">
        <v>11154.65</v>
      </c>
      <c r="J68" s="17">
        <f t="shared" si="3"/>
        <v>1.3854986958141845E-2</v>
      </c>
      <c r="K68" s="28">
        <v>11154.65</v>
      </c>
      <c r="L68" s="28">
        <v>0</v>
      </c>
      <c r="M68" s="28">
        <v>11154.65</v>
      </c>
      <c r="N68" s="17">
        <f t="shared" si="4"/>
        <v>1</v>
      </c>
      <c r="O68" s="28">
        <v>0</v>
      </c>
      <c r="P68" s="18">
        <f t="shared" si="5"/>
        <v>-793945.35</v>
      </c>
    </row>
    <row r="69" spans="1:16" x14ac:dyDescent="0.2">
      <c r="A69" s="26" t="s">
        <v>300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397</v>
      </c>
      <c r="E69" s="27" t="s">
        <v>301</v>
      </c>
      <c r="F69" s="28">
        <v>0</v>
      </c>
      <c r="G69" s="28">
        <v>0</v>
      </c>
      <c r="H69" s="28">
        <v>0</v>
      </c>
      <c r="I69" s="28">
        <v>38536.25</v>
      </c>
      <c r="J69" s="17" t="str">
        <f t="shared" si="3"/>
        <v xml:space="preserve"> </v>
      </c>
      <c r="K69" s="28">
        <v>38536.25</v>
      </c>
      <c r="L69" s="28">
        <v>0</v>
      </c>
      <c r="M69" s="28">
        <v>38536.25</v>
      </c>
      <c r="N69" s="17">
        <f t="shared" si="4"/>
        <v>1</v>
      </c>
      <c r="O69" s="28">
        <v>0</v>
      </c>
      <c r="P69" s="18">
        <f t="shared" si="5"/>
        <v>38536.25</v>
      </c>
    </row>
    <row r="70" spans="1:16" x14ac:dyDescent="0.2">
      <c r="A70" s="26" t="s">
        <v>332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7" t="s">
        <v>333</v>
      </c>
      <c r="F70" s="28">
        <v>0</v>
      </c>
      <c r="G70" s="28">
        <v>0</v>
      </c>
      <c r="H70" s="28">
        <v>0</v>
      </c>
      <c r="I70" s="28">
        <v>12797.87</v>
      </c>
      <c r="J70" s="17" t="str">
        <f t="shared" si="3"/>
        <v xml:space="preserve"> </v>
      </c>
      <c r="K70" s="28">
        <v>10797.87</v>
      </c>
      <c r="L70" s="28">
        <v>0</v>
      </c>
      <c r="M70" s="28">
        <v>10797.87</v>
      </c>
      <c r="N70" s="17">
        <f t="shared" si="4"/>
        <v>0.84372399469599235</v>
      </c>
      <c r="O70" s="28">
        <v>2000</v>
      </c>
      <c r="P70" s="18">
        <f t="shared" si="5"/>
        <v>12797.87</v>
      </c>
    </row>
    <row r="71" spans="1:16" x14ac:dyDescent="0.2">
      <c r="A71" s="26" t="s">
        <v>138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7" t="s">
        <v>139</v>
      </c>
      <c r="F71" s="28">
        <v>150000</v>
      </c>
      <c r="G71" s="28">
        <v>0</v>
      </c>
      <c r="H71" s="28">
        <v>150000</v>
      </c>
      <c r="I71" s="28">
        <v>162648.54</v>
      </c>
      <c r="J71" s="17">
        <f t="shared" ref="J71:J134" si="18">IF(H71=0," ",I71/H71)</f>
        <v>1.0843236000000001</v>
      </c>
      <c r="K71" s="28">
        <v>162648.54</v>
      </c>
      <c r="L71" s="28">
        <v>0</v>
      </c>
      <c r="M71" s="28">
        <v>162648.54</v>
      </c>
      <c r="N71" s="17">
        <f t="shared" ref="N71:N134" si="19">IF(I71=0," ",M71/I71)</f>
        <v>1</v>
      </c>
      <c r="O71" s="28">
        <v>0</v>
      </c>
      <c r="P71" s="18">
        <f t="shared" ref="P71:P134" si="20">I71-H71</f>
        <v>12648.540000000008</v>
      </c>
    </row>
    <row r="72" spans="1:16" x14ac:dyDescent="0.2">
      <c r="A72" s="26" t="s">
        <v>140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7" t="s">
        <v>141</v>
      </c>
      <c r="F72" s="28">
        <v>10000</v>
      </c>
      <c r="G72" s="28">
        <v>0</v>
      </c>
      <c r="H72" s="28">
        <v>10000</v>
      </c>
      <c r="I72" s="28">
        <v>0</v>
      </c>
      <c r="J72" s="17">
        <f t="shared" si="18"/>
        <v>0</v>
      </c>
      <c r="K72" s="28">
        <v>0</v>
      </c>
      <c r="L72" s="28">
        <v>0</v>
      </c>
      <c r="M72" s="28">
        <v>0</v>
      </c>
      <c r="N72" s="17" t="str">
        <f t="shared" si="19"/>
        <v xml:space="preserve"> </v>
      </c>
      <c r="O72" s="28">
        <v>0</v>
      </c>
      <c r="P72" s="18">
        <f t="shared" si="20"/>
        <v>-10000</v>
      </c>
    </row>
    <row r="73" spans="1:16" x14ac:dyDescent="0.2">
      <c r="A73" s="26" t="s">
        <v>142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229</v>
      </c>
      <c r="F73" s="28">
        <v>0</v>
      </c>
      <c r="G73" s="28">
        <v>0</v>
      </c>
      <c r="H73" s="28">
        <v>0</v>
      </c>
      <c r="I73" s="28">
        <v>2610.5300000000002</v>
      </c>
      <c r="J73" s="17" t="str">
        <f t="shared" si="18"/>
        <v xml:space="preserve"> </v>
      </c>
      <c r="K73" s="28">
        <v>2610.5300000000002</v>
      </c>
      <c r="L73" s="28">
        <v>0</v>
      </c>
      <c r="M73" s="28">
        <v>2610.5300000000002</v>
      </c>
      <c r="N73" s="17">
        <f t="shared" si="19"/>
        <v>1</v>
      </c>
      <c r="O73" s="28">
        <v>0</v>
      </c>
      <c r="P73" s="18">
        <f t="shared" si="20"/>
        <v>2610.5300000000002</v>
      </c>
    </row>
    <row r="74" spans="1:16" x14ac:dyDescent="0.2">
      <c r="A74" s="26" t="s">
        <v>143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230</v>
      </c>
      <c r="F74" s="28">
        <v>11000</v>
      </c>
      <c r="G74" s="28">
        <v>0</v>
      </c>
      <c r="H74" s="28">
        <v>11000</v>
      </c>
      <c r="I74" s="28">
        <v>3976.78</v>
      </c>
      <c r="J74" s="17">
        <f t="shared" si="18"/>
        <v>0.36152545454545454</v>
      </c>
      <c r="K74" s="28">
        <v>2410.64</v>
      </c>
      <c r="L74" s="28">
        <v>0</v>
      </c>
      <c r="M74" s="28">
        <v>2410.64</v>
      </c>
      <c r="N74" s="17">
        <f t="shared" si="19"/>
        <v>0.60617886833065937</v>
      </c>
      <c r="O74" s="28">
        <v>1566.14</v>
      </c>
      <c r="P74" s="18">
        <f t="shared" si="20"/>
        <v>-7023.2199999999993</v>
      </c>
    </row>
    <row r="75" spans="1:16" x14ac:dyDescent="0.2">
      <c r="A75" s="26" t="s">
        <v>144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7" t="s">
        <v>145</v>
      </c>
      <c r="F75" s="28">
        <v>3600</v>
      </c>
      <c r="G75" s="28">
        <v>0</v>
      </c>
      <c r="H75" s="28">
        <v>3600</v>
      </c>
      <c r="I75" s="28">
        <v>0</v>
      </c>
      <c r="J75" s="17">
        <f t="shared" si="18"/>
        <v>0</v>
      </c>
      <c r="K75" s="28">
        <v>0</v>
      </c>
      <c r="L75" s="28">
        <v>0</v>
      </c>
      <c r="M75" s="28">
        <v>0</v>
      </c>
      <c r="N75" s="17" t="str">
        <f t="shared" si="19"/>
        <v xml:space="preserve"> </v>
      </c>
      <c r="O75" s="28">
        <v>0</v>
      </c>
      <c r="P75" s="18">
        <f t="shared" si="20"/>
        <v>-3600</v>
      </c>
    </row>
    <row r="76" spans="1:16" x14ac:dyDescent="0.2">
      <c r="A76" s="26" t="s">
        <v>146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7" t="s">
        <v>147</v>
      </c>
      <c r="F76" s="28">
        <v>86647710</v>
      </c>
      <c r="G76" s="28">
        <v>0</v>
      </c>
      <c r="H76" s="28">
        <v>86647710</v>
      </c>
      <c r="I76" s="28">
        <v>28638817.23</v>
      </c>
      <c r="J76" s="17">
        <f t="shared" si="18"/>
        <v>0.33052018604992561</v>
      </c>
      <c r="K76" s="28">
        <v>28801318.41</v>
      </c>
      <c r="L76" s="28">
        <v>243751.77</v>
      </c>
      <c r="M76" s="28">
        <v>28557566.640000001</v>
      </c>
      <c r="N76" s="17">
        <f t="shared" si="19"/>
        <v>0.99716292089343384</v>
      </c>
      <c r="O76" s="28">
        <v>81250.59</v>
      </c>
      <c r="P76" s="18">
        <f t="shared" si="20"/>
        <v>-58008892.769999996</v>
      </c>
    </row>
    <row r="77" spans="1:16" x14ac:dyDescent="0.2">
      <c r="A77" s="26" t="s">
        <v>231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7" t="s">
        <v>334</v>
      </c>
      <c r="F77" s="28">
        <v>2309360</v>
      </c>
      <c r="G77" s="28">
        <v>0</v>
      </c>
      <c r="H77" s="28">
        <v>2309360</v>
      </c>
      <c r="I77" s="28">
        <v>0</v>
      </c>
      <c r="J77" s="17">
        <f t="shared" si="18"/>
        <v>0</v>
      </c>
      <c r="K77" s="28">
        <v>0</v>
      </c>
      <c r="L77" s="28">
        <v>0</v>
      </c>
      <c r="M77" s="28">
        <v>0</v>
      </c>
      <c r="N77" s="17" t="str">
        <f t="shared" si="19"/>
        <v xml:space="preserve"> </v>
      </c>
      <c r="O77" s="28">
        <v>0</v>
      </c>
      <c r="P77" s="18">
        <f t="shared" si="20"/>
        <v>-2309360</v>
      </c>
    </row>
    <row r="78" spans="1:16" x14ac:dyDescent="0.2">
      <c r="A78" s="26" t="s">
        <v>232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7" t="s">
        <v>233</v>
      </c>
      <c r="F78" s="28">
        <v>0</v>
      </c>
      <c r="G78" s="28">
        <v>0</v>
      </c>
      <c r="H78" s="28">
        <v>0</v>
      </c>
      <c r="I78" s="28">
        <v>17013.12</v>
      </c>
      <c r="J78" s="17" t="str">
        <f t="shared" si="18"/>
        <v xml:space="preserve"> </v>
      </c>
      <c r="K78" s="28">
        <v>17013.12</v>
      </c>
      <c r="L78" s="28">
        <v>0</v>
      </c>
      <c r="M78" s="28">
        <v>17013.12</v>
      </c>
      <c r="N78" s="17">
        <f t="shared" si="19"/>
        <v>1</v>
      </c>
      <c r="O78" s="28">
        <v>0</v>
      </c>
      <c r="P78" s="18">
        <f t="shared" si="20"/>
        <v>17013.12</v>
      </c>
    </row>
    <row r="79" spans="1:16" x14ac:dyDescent="0.2">
      <c r="A79" s="26" t="s">
        <v>148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149</v>
      </c>
      <c r="F79" s="28">
        <v>1500000</v>
      </c>
      <c r="G79" s="28">
        <v>0</v>
      </c>
      <c r="H79" s="28">
        <v>1500000</v>
      </c>
      <c r="I79" s="28">
        <v>0</v>
      </c>
      <c r="J79" s="17">
        <f t="shared" si="18"/>
        <v>0</v>
      </c>
      <c r="K79" s="28">
        <v>0</v>
      </c>
      <c r="L79" s="28">
        <v>0</v>
      </c>
      <c r="M79" s="28">
        <v>0</v>
      </c>
      <c r="N79" s="17" t="str">
        <f t="shared" si="19"/>
        <v xml:space="preserve"> </v>
      </c>
      <c r="O79" s="28">
        <v>0</v>
      </c>
      <c r="P79" s="18">
        <f t="shared" si="20"/>
        <v>-1500000</v>
      </c>
    </row>
    <row r="80" spans="1:16" x14ac:dyDescent="0.2">
      <c r="A80" s="26" t="s">
        <v>150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7" t="s">
        <v>234</v>
      </c>
      <c r="F80" s="28">
        <v>0</v>
      </c>
      <c r="G80" s="28">
        <v>79500</v>
      </c>
      <c r="H80" s="28">
        <v>79500</v>
      </c>
      <c r="I80" s="28">
        <v>0</v>
      </c>
      <c r="J80" s="17">
        <f t="shared" si="18"/>
        <v>0</v>
      </c>
      <c r="K80" s="28">
        <v>0</v>
      </c>
      <c r="L80" s="28">
        <v>0</v>
      </c>
      <c r="M80" s="28">
        <v>0</v>
      </c>
      <c r="N80" s="17" t="str">
        <f t="shared" si="19"/>
        <v xml:space="preserve"> </v>
      </c>
      <c r="O80" s="28">
        <v>0</v>
      </c>
      <c r="P80" s="18">
        <f t="shared" si="20"/>
        <v>-79500</v>
      </c>
    </row>
    <row r="81" spans="1:16" x14ac:dyDescent="0.2">
      <c r="A81" s="26" t="s">
        <v>151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7" t="s">
        <v>152</v>
      </c>
      <c r="F81" s="28">
        <v>30000</v>
      </c>
      <c r="G81" s="28">
        <v>0</v>
      </c>
      <c r="H81" s="28">
        <v>30000</v>
      </c>
      <c r="I81" s="28">
        <v>0</v>
      </c>
      <c r="J81" s="17">
        <f t="shared" si="18"/>
        <v>0</v>
      </c>
      <c r="K81" s="28">
        <v>0</v>
      </c>
      <c r="L81" s="28">
        <v>0</v>
      </c>
      <c r="M81" s="28">
        <v>0</v>
      </c>
      <c r="N81" s="17" t="str">
        <f t="shared" si="19"/>
        <v xml:space="preserve"> </v>
      </c>
      <c r="O81" s="28">
        <v>0</v>
      </c>
      <c r="P81" s="18">
        <f t="shared" si="20"/>
        <v>-30000</v>
      </c>
    </row>
    <row r="82" spans="1:16" x14ac:dyDescent="0.2">
      <c r="A82" s="26" t="s">
        <v>335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7" t="s">
        <v>336</v>
      </c>
      <c r="F82" s="28">
        <v>0</v>
      </c>
      <c r="G82" s="28">
        <v>0</v>
      </c>
      <c r="H82" s="28">
        <v>0</v>
      </c>
      <c r="I82" s="28">
        <v>0</v>
      </c>
      <c r="J82" s="17" t="str">
        <f t="shared" si="18"/>
        <v xml:space="preserve"> </v>
      </c>
      <c r="K82" s="28">
        <v>0</v>
      </c>
      <c r="L82" s="28">
        <v>0</v>
      </c>
      <c r="M82" s="28">
        <v>0</v>
      </c>
      <c r="N82" s="17" t="str">
        <f t="shared" si="19"/>
        <v xml:space="preserve"> </v>
      </c>
      <c r="O82" s="28">
        <v>0</v>
      </c>
      <c r="P82" s="18">
        <f t="shared" si="20"/>
        <v>0</v>
      </c>
    </row>
    <row r="83" spans="1:16" x14ac:dyDescent="0.2">
      <c r="A83" s="26" t="s">
        <v>337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7" t="s">
        <v>338</v>
      </c>
      <c r="F83" s="28">
        <v>0</v>
      </c>
      <c r="G83" s="28">
        <v>452440</v>
      </c>
      <c r="H83" s="28">
        <v>452440</v>
      </c>
      <c r="I83" s="28">
        <v>0</v>
      </c>
      <c r="J83" s="17">
        <f t="shared" si="18"/>
        <v>0</v>
      </c>
      <c r="K83" s="28">
        <v>0</v>
      </c>
      <c r="L83" s="28">
        <v>0</v>
      </c>
      <c r="M83" s="28">
        <v>0</v>
      </c>
      <c r="N83" s="17" t="str">
        <f t="shared" si="19"/>
        <v xml:space="preserve"> </v>
      </c>
      <c r="O83" s="28">
        <v>0</v>
      </c>
      <c r="P83" s="18">
        <f t="shared" si="20"/>
        <v>-452440</v>
      </c>
    </row>
    <row r="84" spans="1:16" x14ac:dyDescent="0.2">
      <c r="A84" s="26" t="s">
        <v>339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420</v>
      </c>
      <c r="E84" s="27" t="s">
        <v>272</v>
      </c>
      <c r="F84" s="28">
        <v>0</v>
      </c>
      <c r="G84" s="28">
        <v>102100</v>
      </c>
      <c r="H84" s="28">
        <v>102100</v>
      </c>
      <c r="I84" s="28">
        <v>0</v>
      </c>
      <c r="J84" s="17">
        <f t="shared" si="18"/>
        <v>0</v>
      </c>
      <c r="K84" s="28">
        <v>0</v>
      </c>
      <c r="L84" s="28">
        <v>0</v>
      </c>
      <c r="M84" s="28">
        <v>0</v>
      </c>
      <c r="N84" s="17" t="str">
        <f t="shared" si="19"/>
        <v xml:space="preserve"> </v>
      </c>
      <c r="O84" s="28">
        <v>0</v>
      </c>
      <c r="P84" s="18">
        <f t="shared" si="20"/>
        <v>-102100</v>
      </c>
    </row>
    <row r="85" spans="1:16" x14ac:dyDescent="0.2">
      <c r="A85" s="26" t="s">
        <v>235</v>
      </c>
      <c r="B85" s="13" t="str">
        <f t="shared" si="12"/>
        <v>4</v>
      </c>
      <c r="C85" s="13" t="str">
        <f t="shared" si="13"/>
        <v>42</v>
      </c>
      <c r="D85" s="13" t="str">
        <f t="shared" si="14"/>
        <v>423</v>
      </c>
      <c r="E85" s="27" t="s">
        <v>236</v>
      </c>
      <c r="F85" s="28">
        <v>461000</v>
      </c>
      <c r="G85" s="28">
        <v>0</v>
      </c>
      <c r="H85" s="28">
        <v>461000</v>
      </c>
      <c r="I85" s="28">
        <v>0</v>
      </c>
      <c r="J85" s="17">
        <f t="shared" si="18"/>
        <v>0</v>
      </c>
      <c r="K85" s="28">
        <v>0</v>
      </c>
      <c r="L85" s="28">
        <v>0</v>
      </c>
      <c r="M85" s="28">
        <v>0</v>
      </c>
      <c r="N85" s="17" t="str">
        <f t="shared" si="19"/>
        <v xml:space="preserve"> </v>
      </c>
      <c r="O85" s="28">
        <v>0</v>
      </c>
      <c r="P85" s="18">
        <f t="shared" si="20"/>
        <v>-461000</v>
      </c>
    </row>
    <row r="86" spans="1:16" x14ac:dyDescent="0.2">
      <c r="A86" s="26" t="s">
        <v>237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7" t="s">
        <v>238</v>
      </c>
      <c r="F86" s="28">
        <v>597885</v>
      </c>
      <c r="G86" s="28">
        <v>0</v>
      </c>
      <c r="H86" s="28">
        <v>597885</v>
      </c>
      <c r="I86" s="28">
        <v>0</v>
      </c>
      <c r="J86" s="17">
        <f t="shared" si="18"/>
        <v>0</v>
      </c>
      <c r="K86" s="28">
        <v>0</v>
      </c>
      <c r="L86" s="28">
        <v>0</v>
      </c>
      <c r="M86" s="28">
        <v>0</v>
      </c>
      <c r="N86" s="17" t="str">
        <f t="shared" si="19"/>
        <v xml:space="preserve"> </v>
      </c>
      <c r="O86" s="28">
        <v>0</v>
      </c>
      <c r="P86" s="18">
        <f t="shared" si="20"/>
        <v>-597885</v>
      </c>
    </row>
    <row r="87" spans="1:16" x14ac:dyDescent="0.2">
      <c r="A87" s="26" t="s">
        <v>153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154</v>
      </c>
      <c r="F87" s="28">
        <v>8305586</v>
      </c>
      <c r="G87" s="28">
        <v>0</v>
      </c>
      <c r="H87" s="28">
        <v>8305586</v>
      </c>
      <c r="I87" s="28">
        <v>3893123.26</v>
      </c>
      <c r="J87" s="17">
        <f t="shared" si="18"/>
        <v>0.46873553052126604</v>
      </c>
      <c r="K87" s="28">
        <v>3893123.26</v>
      </c>
      <c r="L87" s="28">
        <v>0</v>
      </c>
      <c r="M87" s="28">
        <v>3893123.26</v>
      </c>
      <c r="N87" s="17">
        <f t="shared" si="19"/>
        <v>1</v>
      </c>
      <c r="O87" s="28">
        <v>0</v>
      </c>
      <c r="P87" s="18">
        <f t="shared" si="20"/>
        <v>-4412462.74</v>
      </c>
    </row>
    <row r="88" spans="1:16" x14ac:dyDescent="0.2">
      <c r="A88" s="26" t="s">
        <v>302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303</v>
      </c>
      <c r="F88" s="28">
        <v>0</v>
      </c>
      <c r="G88" s="28">
        <v>0</v>
      </c>
      <c r="H88" s="28">
        <v>0</v>
      </c>
      <c r="I88" s="28">
        <v>0</v>
      </c>
      <c r="J88" s="17" t="str">
        <f t="shared" si="18"/>
        <v xml:space="preserve"> </v>
      </c>
      <c r="K88" s="28">
        <v>0</v>
      </c>
      <c r="L88" s="28">
        <v>0</v>
      </c>
      <c r="M88" s="28">
        <v>0</v>
      </c>
      <c r="N88" s="17" t="str">
        <f t="shared" si="19"/>
        <v xml:space="preserve"> </v>
      </c>
      <c r="O88" s="28">
        <v>0</v>
      </c>
      <c r="P88" s="18">
        <f t="shared" si="20"/>
        <v>0</v>
      </c>
    </row>
    <row r="89" spans="1:16" x14ac:dyDescent="0.2">
      <c r="A89" s="26" t="s">
        <v>155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156</v>
      </c>
      <c r="F89" s="28">
        <v>3012240</v>
      </c>
      <c r="G89" s="28">
        <v>0</v>
      </c>
      <c r="H89" s="28">
        <v>3012240</v>
      </c>
      <c r="I89" s="28">
        <v>828937.25</v>
      </c>
      <c r="J89" s="17">
        <f t="shared" si="18"/>
        <v>0.27518964292353865</v>
      </c>
      <c r="K89" s="28">
        <v>828937.25</v>
      </c>
      <c r="L89" s="28">
        <v>0</v>
      </c>
      <c r="M89" s="28">
        <v>828937.25</v>
      </c>
      <c r="N89" s="17">
        <f t="shared" si="19"/>
        <v>1</v>
      </c>
      <c r="O89" s="28">
        <v>0</v>
      </c>
      <c r="P89" s="18">
        <f t="shared" si="20"/>
        <v>-2183302.75</v>
      </c>
    </row>
    <row r="90" spans="1:16" x14ac:dyDescent="0.2">
      <c r="A90" s="26" t="s">
        <v>157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158</v>
      </c>
      <c r="F90" s="28">
        <v>790865</v>
      </c>
      <c r="G90" s="28">
        <v>0</v>
      </c>
      <c r="H90" s="28">
        <v>790865</v>
      </c>
      <c r="I90" s="28">
        <v>862659.55</v>
      </c>
      <c r="J90" s="17">
        <f t="shared" si="18"/>
        <v>1.0907797791026281</v>
      </c>
      <c r="K90" s="28">
        <v>862659.55</v>
      </c>
      <c r="L90" s="28">
        <v>0</v>
      </c>
      <c r="M90" s="28">
        <v>862659.55</v>
      </c>
      <c r="N90" s="17">
        <f t="shared" si="19"/>
        <v>1</v>
      </c>
      <c r="O90" s="28">
        <v>0</v>
      </c>
      <c r="P90" s="18">
        <f t="shared" si="20"/>
        <v>71794.550000000047</v>
      </c>
    </row>
    <row r="91" spans="1:16" x14ac:dyDescent="0.2">
      <c r="A91" s="26" t="s">
        <v>159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160</v>
      </c>
      <c r="F91" s="28">
        <v>34800</v>
      </c>
      <c r="G91" s="28">
        <v>0</v>
      </c>
      <c r="H91" s="28">
        <v>34800</v>
      </c>
      <c r="I91" s="28">
        <v>18000</v>
      </c>
      <c r="J91" s="17">
        <f t="shared" si="18"/>
        <v>0.51724137931034486</v>
      </c>
      <c r="K91" s="28">
        <v>18000</v>
      </c>
      <c r="L91" s="28">
        <v>0</v>
      </c>
      <c r="M91" s="28">
        <v>18000</v>
      </c>
      <c r="N91" s="17">
        <f t="shared" si="19"/>
        <v>1</v>
      </c>
      <c r="O91" s="28">
        <v>0</v>
      </c>
      <c r="P91" s="18">
        <f t="shared" si="20"/>
        <v>-16800</v>
      </c>
    </row>
    <row r="92" spans="1:16" x14ac:dyDescent="0.2">
      <c r="A92" s="26" t="s">
        <v>161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162</v>
      </c>
      <c r="F92" s="28">
        <v>426660</v>
      </c>
      <c r="G92" s="28">
        <v>0</v>
      </c>
      <c r="H92" s="28">
        <v>426660</v>
      </c>
      <c r="I92" s="28">
        <v>11728.91</v>
      </c>
      <c r="J92" s="17">
        <f t="shared" si="18"/>
        <v>2.7490062344724137E-2</v>
      </c>
      <c r="K92" s="28">
        <v>11728.91</v>
      </c>
      <c r="L92" s="28">
        <v>0</v>
      </c>
      <c r="M92" s="28">
        <v>11728.91</v>
      </c>
      <c r="N92" s="17">
        <f t="shared" si="19"/>
        <v>1</v>
      </c>
      <c r="O92" s="28">
        <v>0</v>
      </c>
      <c r="P92" s="18">
        <f t="shared" si="20"/>
        <v>-414931.09</v>
      </c>
    </row>
    <row r="93" spans="1:16" x14ac:dyDescent="0.2">
      <c r="A93" s="26" t="s">
        <v>163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164</v>
      </c>
      <c r="F93" s="28">
        <v>1375</v>
      </c>
      <c r="G93" s="28">
        <v>0</v>
      </c>
      <c r="H93" s="28">
        <v>1375</v>
      </c>
      <c r="I93" s="28">
        <v>0</v>
      </c>
      <c r="J93" s="17">
        <f t="shared" si="18"/>
        <v>0</v>
      </c>
      <c r="K93" s="28">
        <v>0</v>
      </c>
      <c r="L93" s="28">
        <v>0</v>
      </c>
      <c r="M93" s="28">
        <v>0</v>
      </c>
      <c r="N93" s="17" t="str">
        <f t="shared" si="19"/>
        <v xml:space="preserve"> </v>
      </c>
      <c r="O93" s="28">
        <v>0</v>
      </c>
      <c r="P93" s="18">
        <f t="shared" si="20"/>
        <v>-1375</v>
      </c>
    </row>
    <row r="94" spans="1:16" x14ac:dyDescent="0.2">
      <c r="A94" s="26" t="s">
        <v>165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166</v>
      </c>
      <c r="F94" s="28">
        <v>19500</v>
      </c>
      <c r="G94" s="28">
        <v>0</v>
      </c>
      <c r="H94" s="28">
        <v>19500</v>
      </c>
      <c r="I94" s="28">
        <v>0</v>
      </c>
      <c r="J94" s="17">
        <f t="shared" si="18"/>
        <v>0</v>
      </c>
      <c r="K94" s="28">
        <v>0</v>
      </c>
      <c r="L94" s="28">
        <v>0</v>
      </c>
      <c r="M94" s="28">
        <v>0</v>
      </c>
      <c r="N94" s="17" t="str">
        <f t="shared" si="19"/>
        <v xml:space="preserve"> </v>
      </c>
      <c r="O94" s="28">
        <v>0</v>
      </c>
      <c r="P94" s="18">
        <f t="shared" si="20"/>
        <v>-19500</v>
      </c>
    </row>
    <row r="95" spans="1:16" x14ac:dyDescent="0.2">
      <c r="A95" s="26" t="s">
        <v>167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168</v>
      </c>
      <c r="F95" s="28">
        <v>88000</v>
      </c>
      <c r="G95" s="28">
        <v>0</v>
      </c>
      <c r="H95" s="28">
        <v>88000</v>
      </c>
      <c r="I95" s="28">
        <v>0</v>
      </c>
      <c r="J95" s="17">
        <f t="shared" si="18"/>
        <v>0</v>
      </c>
      <c r="K95" s="28">
        <v>0</v>
      </c>
      <c r="L95" s="28">
        <v>0</v>
      </c>
      <c r="M95" s="28">
        <v>0</v>
      </c>
      <c r="N95" s="17" t="str">
        <f t="shared" si="19"/>
        <v xml:space="preserve"> </v>
      </c>
      <c r="O95" s="28">
        <v>0</v>
      </c>
      <c r="P95" s="18">
        <f t="shared" si="20"/>
        <v>-88000</v>
      </c>
    </row>
    <row r="96" spans="1:16" x14ac:dyDescent="0.2">
      <c r="A96" s="26" t="s">
        <v>169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170</v>
      </c>
      <c r="F96" s="28">
        <v>810253</v>
      </c>
      <c r="G96" s="28">
        <v>0</v>
      </c>
      <c r="H96" s="28">
        <v>810253</v>
      </c>
      <c r="I96" s="28">
        <v>0</v>
      </c>
      <c r="J96" s="17">
        <f t="shared" si="18"/>
        <v>0</v>
      </c>
      <c r="K96" s="28">
        <v>0</v>
      </c>
      <c r="L96" s="28">
        <v>0</v>
      </c>
      <c r="M96" s="28">
        <v>0</v>
      </c>
      <c r="N96" s="17" t="str">
        <f t="shared" si="19"/>
        <v xml:space="preserve"> </v>
      </c>
      <c r="O96" s="28">
        <v>0</v>
      </c>
      <c r="P96" s="18">
        <f t="shared" si="20"/>
        <v>-810253</v>
      </c>
    </row>
    <row r="97" spans="1:16" x14ac:dyDescent="0.2">
      <c r="A97" s="26" t="s">
        <v>171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172</v>
      </c>
      <c r="F97" s="28">
        <v>167200</v>
      </c>
      <c r="G97" s="28">
        <v>0</v>
      </c>
      <c r="H97" s="28">
        <v>167200</v>
      </c>
      <c r="I97" s="28">
        <v>0</v>
      </c>
      <c r="J97" s="17">
        <f t="shared" si="18"/>
        <v>0</v>
      </c>
      <c r="K97" s="28">
        <v>0</v>
      </c>
      <c r="L97" s="28">
        <v>0</v>
      </c>
      <c r="M97" s="28">
        <v>0</v>
      </c>
      <c r="N97" s="17" t="str">
        <f t="shared" si="19"/>
        <v xml:space="preserve"> </v>
      </c>
      <c r="O97" s="28">
        <v>0</v>
      </c>
      <c r="P97" s="18">
        <f t="shared" si="20"/>
        <v>-167200</v>
      </c>
    </row>
    <row r="98" spans="1:16" x14ac:dyDescent="0.2">
      <c r="A98" s="26" t="s">
        <v>173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174</v>
      </c>
      <c r="F98" s="28">
        <v>349372</v>
      </c>
      <c r="G98" s="28">
        <v>0</v>
      </c>
      <c r="H98" s="28">
        <v>349372</v>
      </c>
      <c r="I98" s="28">
        <v>23759.02</v>
      </c>
      <c r="J98" s="17">
        <f t="shared" si="18"/>
        <v>6.8004934568311137E-2</v>
      </c>
      <c r="K98" s="28">
        <v>23759.02</v>
      </c>
      <c r="L98" s="28">
        <v>0</v>
      </c>
      <c r="M98" s="28">
        <v>23759.02</v>
      </c>
      <c r="N98" s="17">
        <f t="shared" si="19"/>
        <v>1</v>
      </c>
      <c r="O98" s="28">
        <v>0</v>
      </c>
      <c r="P98" s="18">
        <f t="shared" si="20"/>
        <v>-325612.98</v>
      </c>
    </row>
    <row r="99" spans="1:16" x14ac:dyDescent="0.2">
      <c r="A99" s="26" t="s">
        <v>175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176</v>
      </c>
      <c r="F99" s="28">
        <v>10500</v>
      </c>
      <c r="G99" s="28">
        <v>0</v>
      </c>
      <c r="H99" s="28">
        <v>10500</v>
      </c>
      <c r="I99" s="28">
        <v>0</v>
      </c>
      <c r="J99" s="17">
        <f t="shared" si="18"/>
        <v>0</v>
      </c>
      <c r="K99" s="28">
        <v>0</v>
      </c>
      <c r="L99" s="28">
        <v>0</v>
      </c>
      <c r="M99" s="28">
        <v>0</v>
      </c>
      <c r="N99" s="17" t="str">
        <f t="shared" si="19"/>
        <v xml:space="preserve"> </v>
      </c>
      <c r="O99" s="28">
        <v>0</v>
      </c>
      <c r="P99" s="18">
        <f t="shared" si="20"/>
        <v>-10500</v>
      </c>
    </row>
    <row r="100" spans="1:16" x14ac:dyDescent="0.2">
      <c r="A100" s="26" t="s">
        <v>304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305</v>
      </c>
      <c r="F100" s="28">
        <v>0</v>
      </c>
      <c r="G100" s="28">
        <v>55215.55</v>
      </c>
      <c r="H100" s="28">
        <v>55215.55</v>
      </c>
      <c r="I100" s="28">
        <v>0</v>
      </c>
      <c r="J100" s="17">
        <f t="shared" si="18"/>
        <v>0</v>
      </c>
      <c r="K100" s="28">
        <v>0</v>
      </c>
      <c r="L100" s="28">
        <v>0</v>
      </c>
      <c r="M100" s="28">
        <v>0</v>
      </c>
      <c r="N100" s="17" t="str">
        <f t="shared" si="19"/>
        <v xml:space="preserve"> </v>
      </c>
      <c r="O100" s="28">
        <v>0</v>
      </c>
      <c r="P100" s="18">
        <f t="shared" si="20"/>
        <v>-55215.55</v>
      </c>
    </row>
    <row r="101" spans="1:16" x14ac:dyDescent="0.2">
      <c r="A101" s="26" t="s">
        <v>177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178</v>
      </c>
      <c r="F101" s="28">
        <v>72750</v>
      </c>
      <c r="G101" s="28">
        <v>0</v>
      </c>
      <c r="H101" s="28">
        <v>72750</v>
      </c>
      <c r="I101" s="28">
        <v>414.1</v>
      </c>
      <c r="J101" s="17">
        <f t="shared" si="18"/>
        <v>5.6920962199312718E-3</v>
      </c>
      <c r="K101" s="28">
        <v>414.1</v>
      </c>
      <c r="L101" s="28">
        <v>0</v>
      </c>
      <c r="M101" s="28">
        <v>414.1</v>
      </c>
      <c r="N101" s="17">
        <f t="shared" si="19"/>
        <v>1</v>
      </c>
      <c r="O101" s="28">
        <v>0</v>
      </c>
      <c r="P101" s="18">
        <f t="shared" si="20"/>
        <v>-72335.899999999994</v>
      </c>
    </row>
    <row r="102" spans="1:16" x14ac:dyDescent="0.2">
      <c r="A102" s="26" t="s">
        <v>239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7" t="s">
        <v>240</v>
      </c>
      <c r="F102" s="28">
        <v>0</v>
      </c>
      <c r="G102" s="28">
        <v>205056.41</v>
      </c>
      <c r="H102" s="28">
        <v>205056.41</v>
      </c>
      <c r="I102" s="28">
        <v>205056.41</v>
      </c>
      <c r="J102" s="17">
        <f t="shared" si="18"/>
        <v>1</v>
      </c>
      <c r="K102" s="28">
        <v>205056.41</v>
      </c>
      <c r="L102" s="28">
        <v>0</v>
      </c>
      <c r="M102" s="28">
        <v>205056.41</v>
      </c>
      <c r="N102" s="17">
        <f t="shared" si="19"/>
        <v>1</v>
      </c>
      <c r="O102" s="28">
        <v>0</v>
      </c>
      <c r="P102" s="18">
        <f t="shared" si="20"/>
        <v>0</v>
      </c>
    </row>
    <row r="103" spans="1:16" x14ac:dyDescent="0.2">
      <c r="A103" s="26" t="s">
        <v>179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7" t="s">
        <v>180</v>
      </c>
      <c r="F103" s="28">
        <v>208659</v>
      </c>
      <c r="G103" s="28">
        <v>0</v>
      </c>
      <c r="H103" s="28">
        <v>208659</v>
      </c>
      <c r="I103" s="28">
        <v>53353.18</v>
      </c>
      <c r="J103" s="17">
        <f t="shared" si="18"/>
        <v>0.25569556069951455</v>
      </c>
      <c r="K103" s="28">
        <v>53353.18</v>
      </c>
      <c r="L103" s="28">
        <v>0</v>
      </c>
      <c r="M103" s="28">
        <v>53353.18</v>
      </c>
      <c r="N103" s="17">
        <f t="shared" si="19"/>
        <v>1</v>
      </c>
      <c r="O103" s="28">
        <v>0</v>
      </c>
      <c r="P103" s="18">
        <f t="shared" si="20"/>
        <v>-155305.82</v>
      </c>
    </row>
    <row r="104" spans="1:16" x14ac:dyDescent="0.2">
      <c r="A104" s="26" t="s">
        <v>181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7" t="s">
        <v>182</v>
      </c>
      <c r="F104" s="28">
        <v>1621175</v>
      </c>
      <c r="G104" s="28">
        <v>0</v>
      </c>
      <c r="H104" s="28">
        <v>1621175</v>
      </c>
      <c r="I104" s="28">
        <v>418493.41</v>
      </c>
      <c r="J104" s="17">
        <f t="shared" si="18"/>
        <v>0.25814203278486281</v>
      </c>
      <c r="K104" s="28">
        <v>418493.41</v>
      </c>
      <c r="L104" s="28">
        <v>0</v>
      </c>
      <c r="M104" s="28">
        <v>418493.41</v>
      </c>
      <c r="N104" s="17">
        <f t="shared" si="19"/>
        <v>1</v>
      </c>
      <c r="O104" s="28">
        <v>0</v>
      </c>
      <c r="P104" s="18">
        <f t="shared" si="20"/>
        <v>-1202681.5900000001</v>
      </c>
    </row>
    <row r="105" spans="1:16" x14ac:dyDescent="0.2">
      <c r="A105" s="26" t="s">
        <v>183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7" t="s">
        <v>184</v>
      </c>
      <c r="F105" s="28">
        <v>570000</v>
      </c>
      <c r="G105" s="28">
        <v>0</v>
      </c>
      <c r="H105" s="28">
        <v>570000</v>
      </c>
      <c r="I105" s="28">
        <v>0</v>
      </c>
      <c r="J105" s="17">
        <f t="shared" si="18"/>
        <v>0</v>
      </c>
      <c r="K105" s="28">
        <v>0</v>
      </c>
      <c r="L105" s="28">
        <v>0</v>
      </c>
      <c r="M105" s="28">
        <v>0</v>
      </c>
      <c r="N105" s="17" t="str">
        <f t="shared" si="19"/>
        <v xml:space="preserve"> </v>
      </c>
      <c r="O105" s="28">
        <v>0</v>
      </c>
      <c r="P105" s="18">
        <f t="shared" si="20"/>
        <v>-570000</v>
      </c>
    </row>
    <row r="106" spans="1:16" x14ac:dyDescent="0.2">
      <c r="A106" s="26" t="s">
        <v>340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450</v>
      </c>
      <c r="E106" s="27" t="s">
        <v>341</v>
      </c>
      <c r="F106" s="28">
        <v>0</v>
      </c>
      <c r="G106" s="28">
        <v>0</v>
      </c>
      <c r="H106" s="28">
        <v>0</v>
      </c>
      <c r="I106" s="28">
        <v>22500</v>
      </c>
      <c r="J106" s="17" t="str">
        <f t="shared" si="18"/>
        <v xml:space="preserve"> </v>
      </c>
      <c r="K106" s="28">
        <v>22500</v>
      </c>
      <c r="L106" s="28">
        <v>0</v>
      </c>
      <c r="M106" s="28">
        <v>22500</v>
      </c>
      <c r="N106" s="17">
        <f t="shared" si="19"/>
        <v>1</v>
      </c>
      <c r="O106" s="28">
        <v>0</v>
      </c>
      <c r="P106" s="18">
        <f t="shared" si="20"/>
        <v>22500</v>
      </c>
    </row>
    <row r="107" spans="1:16" x14ac:dyDescent="0.2">
      <c r="A107" s="26" t="s">
        <v>241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450</v>
      </c>
      <c r="E107" s="27" t="s">
        <v>242</v>
      </c>
      <c r="F107" s="28">
        <v>571500</v>
      </c>
      <c r="G107" s="28">
        <v>0</v>
      </c>
      <c r="H107" s="28">
        <v>571500</v>
      </c>
      <c r="I107" s="28">
        <v>0</v>
      </c>
      <c r="J107" s="17">
        <f t="shared" si="18"/>
        <v>0</v>
      </c>
      <c r="K107" s="28">
        <v>0</v>
      </c>
      <c r="L107" s="28">
        <v>0</v>
      </c>
      <c r="M107" s="28">
        <v>0</v>
      </c>
      <c r="N107" s="17" t="str">
        <f t="shared" si="19"/>
        <v xml:space="preserve"> </v>
      </c>
      <c r="O107" s="28">
        <v>0</v>
      </c>
      <c r="P107" s="18">
        <f t="shared" si="20"/>
        <v>-571500</v>
      </c>
    </row>
    <row r="108" spans="1:16" x14ac:dyDescent="0.2">
      <c r="A108" s="26" t="s">
        <v>342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7" t="s">
        <v>343</v>
      </c>
      <c r="F108" s="28">
        <v>0</v>
      </c>
      <c r="G108" s="28">
        <v>85623.78</v>
      </c>
      <c r="H108" s="28">
        <v>85623.78</v>
      </c>
      <c r="I108" s="28">
        <v>85623.78</v>
      </c>
      <c r="J108" s="17">
        <f t="shared" si="18"/>
        <v>1</v>
      </c>
      <c r="K108" s="28">
        <v>85623.78</v>
      </c>
      <c r="L108" s="28">
        <v>0</v>
      </c>
      <c r="M108" s="28">
        <v>85623.78</v>
      </c>
      <c r="N108" s="17">
        <f t="shared" si="19"/>
        <v>1</v>
      </c>
      <c r="O108" s="28">
        <v>0</v>
      </c>
      <c r="P108" s="18">
        <f t="shared" si="20"/>
        <v>0</v>
      </c>
    </row>
    <row r="109" spans="1:16" x14ac:dyDescent="0.2">
      <c r="A109" s="26" t="s">
        <v>344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7" t="s">
        <v>345</v>
      </c>
      <c r="F109" s="28">
        <v>0</v>
      </c>
      <c r="G109" s="28">
        <v>0</v>
      </c>
      <c r="H109" s="28">
        <v>0</v>
      </c>
      <c r="I109" s="28">
        <v>67831.56</v>
      </c>
      <c r="J109" s="17" t="str">
        <f t="shared" si="18"/>
        <v xml:space="preserve"> </v>
      </c>
      <c r="K109" s="28">
        <v>67831.56</v>
      </c>
      <c r="L109" s="28">
        <v>0</v>
      </c>
      <c r="M109" s="28">
        <v>67831.56</v>
      </c>
      <c r="N109" s="17">
        <f t="shared" si="19"/>
        <v>1</v>
      </c>
      <c r="O109" s="28">
        <v>0</v>
      </c>
      <c r="P109" s="18">
        <f t="shared" si="20"/>
        <v>67831.56</v>
      </c>
    </row>
    <row r="110" spans="1:16" x14ac:dyDescent="0.2">
      <c r="A110" s="26" t="s">
        <v>243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7" t="s">
        <v>244</v>
      </c>
      <c r="F110" s="28">
        <v>0</v>
      </c>
      <c r="G110" s="28">
        <v>49875</v>
      </c>
      <c r="H110" s="28">
        <v>49875</v>
      </c>
      <c r="I110" s="28">
        <v>49875</v>
      </c>
      <c r="J110" s="17">
        <f t="shared" si="18"/>
        <v>1</v>
      </c>
      <c r="K110" s="28">
        <v>49875</v>
      </c>
      <c r="L110" s="28">
        <v>0</v>
      </c>
      <c r="M110" s="28">
        <v>49875</v>
      </c>
      <c r="N110" s="17">
        <f t="shared" si="19"/>
        <v>1</v>
      </c>
      <c r="O110" s="28">
        <v>0</v>
      </c>
      <c r="P110" s="18">
        <f t="shared" si="20"/>
        <v>0</v>
      </c>
    </row>
    <row r="111" spans="1:16" x14ac:dyDescent="0.2">
      <c r="A111" s="26" t="s">
        <v>245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7" t="s">
        <v>246</v>
      </c>
      <c r="F111" s="28">
        <v>0</v>
      </c>
      <c r="G111" s="28">
        <v>96425</v>
      </c>
      <c r="H111" s="28">
        <v>96425</v>
      </c>
      <c r="I111" s="28">
        <v>96425</v>
      </c>
      <c r="J111" s="17">
        <f t="shared" si="18"/>
        <v>1</v>
      </c>
      <c r="K111" s="28">
        <v>96425</v>
      </c>
      <c r="L111" s="28">
        <v>0</v>
      </c>
      <c r="M111" s="28">
        <v>96425</v>
      </c>
      <c r="N111" s="17">
        <f t="shared" si="19"/>
        <v>1</v>
      </c>
      <c r="O111" s="28">
        <v>0</v>
      </c>
      <c r="P111" s="18">
        <f t="shared" si="20"/>
        <v>0</v>
      </c>
    </row>
    <row r="112" spans="1:16" x14ac:dyDescent="0.2">
      <c r="A112" s="26" t="s">
        <v>247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7" t="s">
        <v>248</v>
      </c>
      <c r="F112" s="28">
        <v>0</v>
      </c>
      <c r="G112" s="28">
        <v>99750</v>
      </c>
      <c r="H112" s="28">
        <v>99750</v>
      </c>
      <c r="I112" s="28">
        <v>99750</v>
      </c>
      <c r="J112" s="17">
        <f t="shared" si="18"/>
        <v>1</v>
      </c>
      <c r="K112" s="28">
        <v>99750</v>
      </c>
      <c r="L112" s="28">
        <v>0</v>
      </c>
      <c r="M112" s="28">
        <v>99750</v>
      </c>
      <c r="N112" s="17">
        <f t="shared" si="19"/>
        <v>1</v>
      </c>
      <c r="O112" s="28">
        <v>0</v>
      </c>
      <c r="P112" s="18">
        <f t="shared" si="20"/>
        <v>0</v>
      </c>
    </row>
    <row r="113" spans="1:16" x14ac:dyDescent="0.2">
      <c r="A113" s="26" t="s">
        <v>249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7" t="s">
        <v>250</v>
      </c>
      <c r="F113" s="28">
        <v>0</v>
      </c>
      <c r="G113" s="28">
        <v>189400.5</v>
      </c>
      <c r="H113" s="28">
        <v>189400.5</v>
      </c>
      <c r="I113" s="28">
        <v>0</v>
      </c>
      <c r="J113" s="17">
        <f t="shared" si="18"/>
        <v>0</v>
      </c>
      <c r="K113" s="28">
        <v>0</v>
      </c>
      <c r="L113" s="28">
        <v>0</v>
      </c>
      <c r="M113" s="28">
        <v>0</v>
      </c>
      <c r="N113" s="17" t="str">
        <f t="shared" si="19"/>
        <v xml:space="preserve"> </v>
      </c>
      <c r="O113" s="28">
        <v>0</v>
      </c>
      <c r="P113" s="18">
        <f t="shared" si="20"/>
        <v>-189400.5</v>
      </c>
    </row>
    <row r="114" spans="1:16" x14ac:dyDescent="0.2">
      <c r="A114" s="26" t="s">
        <v>251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7" t="s">
        <v>252</v>
      </c>
      <c r="F114" s="28">
        <v>0</v>
      </c>
      <c r="G114" s="28">
        <v>227280.6</v>
      </c>
      <c r="H114" s="28">
        <v>227280.6</v>
      </c>
      <c r="I114" s="28">
        <v>0</v>
      </c>
      <c r="J114" s="17">
        <f t="shared" si="18"/>
        <v>0</v>
      </c>
      <c r="K114" s="28">
        <v>0</v>
      </c>
      <c r="L114" s="28">
        <v>0</v>
      </c>
      <c r="M114" s="28">
        <v>0</v>
      </c>
      <c r="N114" s="17" t="str">
        <f t="shared" si="19"/>
        <v xml:space="preserve"> </v>
      </c>
      <c r="O114" s="28">
        <v>0</v>
      </c>
      <c r="P114" s="18">
        <f t="shared" si="20"/>
        <v>-227280.6</v>
      </c>
    </row>
    <row r="115" spans="1:16" x14ac:dyDescent="0.2">
      <c r="A115" s="26" t="s">
        <v>253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7" t="s">
        <v>254</v>
      </c>
      <c r="F115" s="28">
        <v>0</v>
      </c>
      <c r="G115" s="28">
        <v>315709</v>
      </c>
      <c r="H115" s="28">
        <v>315709</v>
      </c>
      <c r="I115" s="28">
        <v>0</v>
      </c>
      <c r="J115" s="17">
        <f t="shared" si="18"/>
        <v>0</v>
      </c>
      <c r="K115" s="28">
        <v>0</v>
      </c>
      <c r="L115" s="28">
        <v>0</v>
      </c>
      <c r="M115" s="28">
        <v>0</v>
      </c>
      <c r="N115" s="17" t="str">
        <f t="shared" si="19"/>
        <v xml:space="preserve"> </v>
      </c>
      <c r="O115" s="28">
        <v>0</v>
      </c>
      <c r="P115" s="18">
        <f t="shared" si="20"/>
        <v>-315709</v>
      </c>
    </row>
    <row r="116" spans="1:16" x14ac:dyDescent="0.2">
      <c r="A116" s="26" t="s">
        <v>306</v>
      </c>
      <c r="B116" s="13" t="str">
        <f t="shared" ref="B116:B117" si="24">LEFT(A116,1)</f>
        <v>4</v>
      </c>
      <c r="C116" s="13" t="str">
        <f t="shared" ref="C116:C117" si="25">LEFT(A116,2)</f>
        <v>46</v>
      </c>
      <c r="D116" s="13" t="str">
        <f t="shared" ref="D116:D117" si="26">LEFT(A116,3)</f>
        <v>463</v>
      </c>
      <c r="E116" s="27" t="s">
        <v>307</v>
      </c>
      <c r="F116" s="28">
        <v>0</v>
      </c>
      <c r="G116" s="28">
        <v>6500</v>
      </c>
      <c r="H116" s="28">
        <v>6500</v>
      </c>
      <c r="I116" s="28">
        <v>6000</v>
      </c>
      <c r="J116" s="17">
        <f t="shared" si="18"/>
        <v>0.92307692307692313</v>
      </c>
      <c r="K116" s="28">
        <v>6000</v>
      </c>
      <c r="L116" s="28">
        <v>0</v>
      </c>
      <c r="M116" s="28">
        <v>6000</v>
      </c>
      <c r="N116" s="17">
        <f t="shared" si="19"/>
        <v>1</v>
      </c>
      <c r="O116" s="28">
        <v>0</v>
      </c>
      <c r="P116" s="18">
        <f t="shared" si="20"/>
        <v>-500</v>
      </c>
    </row>
    <row r="117" spans="1:16" x14ac:dyDescent="0.2">
      <c r="A117" s="26" t="s">
        <v>308</v>
      </c>
      <c r="B117" s="13" t="str">
        <f t="shared" si="24"/>
        <v>4</v>
      </c>
      <c r="C117" s="13" t="str">
        <f t="shared" si="25"/>
        <v>46</v>
      </c>
      <c r="D117" s="13" t="str">
        <f t="shared" si="26"/>
        <v>463</v>
      </c>
      <c r="E117" s="27" t="s">
        <v>309</v>
      </c>
      <c r="F117" s="28">
        <v>0</v>
      </c>
      <c r="G117" s="28">
        <v>6000</v>
      </c>
      <c r="H117" s="28">
        <v>6000</v>
      </c>
      <c r="I117" s="28">
        <v>6000</v>
      </c>
      <c r="J117" s="17">
        <f t="shared" si="18"/>
        <v>1</v>
      </c>
      <c r="K117" s="28">
        <v>6000</v>
      </c>
      <c r="L117" s="28">
        <v>0</v>
      </c>
      <c r="M117" s="28">
        <v>6000</v>
      </c>
      <c r="N117" s="17">
        <f t="shared" si="19"/>
        <v>1</v>
      </c>
      <c r="O117" s="28">
        <v>0</v>
      </c>
      <c r="P117" s="18">
        <f t="shared" si="20"/>
        <v>0</v>
      </c>
    </row>
    <row r="118" spans="1:16" x14ac:dyDescent="0.2">
      <c r="A118" s="26" t="s">
        <v>310</v>
      </c>
      <c r="B118" s="13" t="str">
        <f t="shared" ref="B118:B119" si="27">LEFT(A118,1)</f>
        <v>4</v>
      </c>
      <c r="C118" s="13" t="str">
        <f t="shared" ref="C118:C119" si="28">LEFT(A118,2)</f>
        <v>46</v>
      </c>
      <c r="D118" s="13" t="str">
        <f t="shared" ref="D118:D119" si="29">LEFT(A118,3)</f>
        <v>466</v>
      </c>
      <c r="E118" s="27" t="s">
        <v>311</v>
      </c>
      <c r="F118" s="28">
        <v>0</v>
      </c>
      <c r="G118" s="28">
        <v>16000</v>
      </c>
      <c r="H118" s="28">
        <v>16000</v>
      </c>
      <c r="I118" s="28">
        <v>0</v>
      </c>
      <c r="J118" s="17">
        <f t="shared" si="18"/>
        <v>0</v>
      </c>
      <c r="K118" s="28">
        <v>0</v>
      </c>
      <c r="L118" s="28">
        <v>0</v>
      </c>
      <c r="M118" s="28">
        <v>0</v>
      </c>
      <c r="N118" s="17" t="str">
        <f t="shared" si="19"/>
        <v xml:space="preserve"> </v>
      </c>
      <c r="O118" s="28">
        <v>0</v>
      </c>
      <c r="P118" s="18">
        <f t="shared" si="20"/>
        <v>-16000</v>
      </c>
    </row>
    <row r="119" spans="1:16" x14ac:dyDescent="0.2">
      <c r="A119" s="26" t="s">
        <v>185</v>
      </c>
      <c r="B119" s="13" t="str">
        <f t="shared" si="27"/>
        <v>4</v>
      </c>
      <c r="C119" s="13" t="str">
        <f t="shared" si="28"/>
        <v>49</v>
      </c>
      <c r="D119" s="13" t="str">
        <f t="shared" si="29"/>
        <v>490</v>
      </c>
      <c r="E119" s="27" t="s">
        <v>186</v>
      </c>
      <c r="F119" s="28">
        <v>1380</v>
      </c>
      <c r="G119" s="28">
        <v>0</v>
      </c>
      <c r="H119" s="28">
        <v>1380</v>
      </c>
      <c r="I119" s="28">
        <v>0</v>
      </c>
      <c r="J119" s="17">
        <f t="shared" si="18"/>
        <v>0</v>
      </c>
      <c r="K119" s="28">
        <v>0</v>
      </c>
      <c r="L119" s="28">
        <v>0</v>
      </c>
      <c r="M119" s="28">
        <v>0</v>
      </c>
      <c r="N119" s="17" t="str">
        <f t="shared" si="19"/>
        <v xml:space="preserve"> </v>
      </c>
      <c r="O119" s="28">
        <v>0</v>
      </c>
      <c r="P119" s="18">
        <f t="shared" si="20"/>
        <v>-1380</v>
      </c>
    </row>
    <row r="120" spans="1:16" x14ac:dyDescent="0.2">
      <c r="A120" s="26" t="s">
        <v>255</v>
      </c>
      <c r="B120" s="13" t="str">
        <f t="shared" ref="B120:B141" si="30">LEFT(A120,1)</f>
        <v>4</v>
      </c>
      <c r="C120" s="13" t="str">
        <f t="shared" ref="C120:C141" si="31">LEFT(A120,2)</f>
        <v>49</v>
      </c>
      <c r="D120" s="13" t="str">
        <f t="shared" ref="D120:D141" si="32">LEFT(A120,3)</f>
        <v>491</v>
      </c>
      <c r="E120" s="27" t="s">
        <v>256</v>
      </c>
      <c r="F120" s="28">
        <v>0</v>
      </c>
      <c r="G120" s="28">
        <v>0</v>
      </c>
      <c r="H120" s="28">
        <v>0</v>
      </c>
      <c r="I120" s="28">
        <v>0</v>
      </c>
      <c r="J120" s="17" t="str">
        <f t="shared" si="18"/>
        <v xml:space="preserve"> </v>
      </c>
      <c r="K120" s="28">
        <v>0</v>
      </c>
      <c r="L120" s="28">
        <v>0</v>
      </c>
      <c r="M120" s="28">
        <v>0</v>
      </c>
      <c r="N120" s="17" t="str">
        <f t="shared" si="19"/>
        <v xml:space="preserve"> </v>
      </c>
      <c r="O120" s="28">
        <v>0</v>
      </c>
      <c r="P120" s="18">
        <f t="shared" si="20"/>
        <v>0</v>
      </c>
    </row>
    <row r="121" spans="1:16" x14ac:dyDescent="0.2">
      <c r="A121" s="26" t="s">
        <v>257</v>
      </c>
      <c r="B121" s="13" t="str">
        <f t="shared" si="30"/>
        <v>4</v>
      </c>
      <c r="C121" s="13" t="str">
        <f t="shared" si="31"/>
        <v>49</v>
      </c>
      <c r="D121" s="13" t="str">
        <f t="shared" si="32"/>
        <v>491</v>
      </c>
      <c r="E121" s="27" t="s">
        <v>258</v>
      </c>
      <c r="F121" s="28">
        <v>31755</v>
      </c>
      <c r="G121" s="28">
        <v>0</v>
      </c>
      <c r="H121" s="28">
        <v>31755</v>
      </c>
      <c r="I121" s="28">
        <v>0</v>
      </c>
      <c r="J121" s="17">
        <f t="shared" si="18"/>
        <v>0</v>
      </c>
      <c r="K121" s="28">
        <v>0</v>
      </c>
      <c r="L121" s="28">
        <v>0</v>
      </c>
      <c r="M121" s="28">
        <v>0</v>
      </c>
      <c r="N121" s="17" t="str">
        <f t="shared" si="19"/>
        <v xml:space="preserve"> </v>
      </c>
      <c r="O121" s="28">
        <v>0</v>
      </c>
      <c r="P121" s="18">
        <f t="shared" si="20"/>
        <v>-31755</v>
      </c>
    </row>
    <row r="122" spans="1:16" x14ac:dyDescent="0.2">
      <c r="A122" s="26" t="s">
        <v>188</v>
      </c>
      <c r="B122" s="13" t="str">
        <f t="shared" si="30"/>
        <v>4</v>
      </c>
      <c r="C122" s="13" t="str">
        <f t="shared" si="31"/>
        <v>49</v>
      </c>
      <c r="D122" s="13" t="str">
        <f t="shared" si="32"/>
        <v>497</v>
      </c>
      <c r="E122" s="27" t="s">
        <v>189</v>
      </c>
      <c r="F122" s="28">
        <v>82000</v>
      </c>
      <c r="G122" s="28">
        <v>0</v>
      </c>
      <c r="H122" s="28">
        <v>82000</v>
      </c>
      <c r="I122" s="28">
        <v>0</v>
      </c>
      <c r="J122" s="17">
        <f t="shared" si="18"/>
        <v>0</v>
      </c>
      <c r="K122" s="28">
        <v>0</v>
      </c>
      <c r="L122" s="28">
        <v>0</v>
      </c>
      <c r="M122" s="28">
        <v>0</v>
      </c>
      <c r="N122" s="17" t="str">
        <f t="shared" si="19"/>
        <v xml:space="preserve"> </v>
      </c>
      <c r="O122" s="28">
        <v>0</v>
      </c>
      <c r="P122" s="18">
        <f t="shared" si="20"/>
        <v>-82000</v>
      </c>
    </row>
    <row r="123" spans="1:16" x14ac:dyDescent="0.2">
      <c r="A123" s="26" t="s">
        <v>346</v>
      </c>
      <c r="B123" s="13" t="str">
        <f t="shared" si="30"/>
        <v>4</v>
      </c>
      <c r="C123" s="13" t="str">
        <f t="shared" si="31"/>
        <v>49</v>
      </c>
      <c r="D123" s="13" t="str">
        <f t="shared" si="32"/>
        <v>497</v>
      </c>
      <c r="E123" s="27" t="s">
        <v>347</v>
      </c>
      <c r="F123" s="28">
        <v>0</v>
      </c>
      <c r="G123" s="28">
        <v>0</v>
      </c>
      <c r="H123" s="28">
        <v>0</v>
      </c>
      <c r="I123" s="28">
        <v>33410.800000000003</v>
      </c>
      <c r="J123" s="17" t="str">
        <f t="shared" si="18"/>
        <v xml:space="preserve"> </v>
      </c>
      <c r="K123" s="28">
        <v>33410.800000000003</v>
      </c>
      <c r="L123" s="28">
        <v>0</v>
      </c>
      <c r="M123" s="28">
        <v>33410.800000000003</v>
      </c>
      <c r="N123" s="17">
        <f t="shared" si="19"/>
        <v>1</v>
      </c>
      <c r="O123" s="28">
        <v>0</v>
      </c>
      <c r="P123" s="18">
        <f t="shared" si="20"/>
        <v>33410.800000000003</v>
      </c>
    </row>
    <row r="124" spans="1:16" x14ac:dyDescent="0.2">
      <c r="A124" s="26" t="s">
        <v>259</v>
      </c>
      <c r="B124" s="13" t="str">
        <f t="shared" si="30"/>
        <v>4</v>
      </c>
      <c r="C124" s="13" t="str">
        <f t="shared" si="31"/>
        <v>49</v>
      </c>
      <c r="D124" s="13" t="str">
        <f t="shared" si="32"/>
        <v>497</v>
      </c>
      <c r="E124" s="27" t="s">
        <v>260</v>
      </c>
      <c r="F124" s="28">
        <v>36000</v>
      </c>
      <c r="G124" s="28">
        <v>0</v>
      </c>
      <c r="H124" s="28">
        <v>36000</v>
      </c>
      <c r="I124" s="28">
        <v>0</v>
      </c>
      <c r="J124" s="17">
        <f t="shared" si="18"/>
        <v>0</v>
      </c>
      <c r="K124" s="28">
        <v>0</v>
      </c>
      <c r="L124" s="28">
        <v>0</v>
      </c>
      <c r="M124" s="28">
        <v>0</v>
      </c>
      <c r="N124" s="17" t="str">
        <f t="shared" si="19"/>
        <v xml:space="preserve"> </v>
      </c>
      <c r="O124" s="28">
        <v>0</v>
      </c>
      <c r="P124" s="18">
        <f t="shared" si="20"/>
        <v>-36000</v>
      </c>
    </row>
    <row r="125" spans="1:16" x14ac:dyDescent="0.2">
      <c r="A125" s="26" t="s">
        <v>261</v>
      </c>
      <c r="B125" s="13" t="str">
        <f t="shared" si="30"/>
        <v>4</v>
      </c>
      <c r="C125" s="13" t="str">
        <f t="shared" si="31"/>
        <v>49</v>
      </c>
      <c r="D125" s="13" t="str">
        <f t="shared" si="32"/>
        <v>497</v>
      </c>
      <c r="E125" s="27" t="s">
        <v>262</v>
      </c>
      <c r="F125" s="28">
        <v>11250</v>
      </c>
      <c r="G125" s="28">
        <v>0</v>
      </c>
      <c r="H125" s="28">
        <v>11250</v>
      </c>
      <c r="I125" s="28">
        <v>0</v>
      </c>
      <c r="J125" s="17">
        <f t="shared" si="18"/>
        <v>0</v>
      </c>
      <c r="K125" s="28">
        <v>0</v>
      </c>
      <c r="L125" s="28">
        <v>0</v>
      </c>
      <c r="M125" s="28">
        <v>0</v>
      </c>
      <c r="N125" s="17" t="str">
        <f t="shared" si="19"/>
        <v xml:space="preserve"> </v>
      </c>
      <c r="O125" s="28">
        <v>0</v>
      </c>
      <c r="P125" s="18">
        <f t="shared" si="20"/>
        <v>-11250</v>
      </c>
    </row>
    <row r="126" spans="1:16" x14ac:dyDescent="0.2">
      <c r="A126" s="26" t="s">
        <v>263</v>
      </c>
      <c r="B126" s="13" t="str">
        <f t="shared" si="30"/>
        <v>4</v>
      </c>
      <c r="C126" s="13" t="str">
        <f t="shared" si="31"/>
        <v>49</v>
      </c>
      <c r="D126" s="13" t="str">
        <f t="shared" si="32"/>
        <v>497</v>
      </c>
      <c r="E126" s="27" t="s">
        <v>264</v>
      </c>
      <c r="F126" s="28">
        <v>74375</v>
      </c>
      <c r="G126" s="28">
        <v>0</v>
      </c>
      <c r="H126" s="28">
        <v>74375</v>
      </c>
      <c r="I126" s="28">
        <v>0</v>
      </c>
      <c r="J126" s="17">
        <f t="shared" si="18"/>
        <v>0</v>
      </c>
      <c r="K126" s="28">
        <v>0</v>
      </c>
      <c r="L126" s="28">
        <v>0</v>
      </c>
      <c r="M126" s="28">
        <v>0</v>
      </c>
      <c r="N126" s="17" t="str">
        <f t="shared" si="19"/>
        <v xml:space="preserve"> </v>
      </c>
      <c r="O126" s="28">
        <v>0</v>
      </c>
      <c r="P126" s="18">
        <f t="shared" si="20"/>
        <v>-74375</v>
      </c>
    </row>
    <row r="127" spans="1:16" x14ac:dyDescent="0.2">
      <c r="A127" s="26" t="s">
        <v>265</v>
      </c>
      <c r="B127" s="13" t="str">
        <f t="shared" si="30"/>
        <v>4</v>
      </c>
      <c r="C127" s="13" t="str">
        <f t="shared" si="31"/>
        <v>49</v>
      </c>
      <c r="D127" s="13" t="str">
        <f t="shared" si="32"/>
        <v>497</v>
      </c>
      <c r="E127" s="27" t="s">
        <v>266</v>
      </c>
      <c r="F127" s="28">
        <v>23935</v>
      </c>
      <c r="G127" s="28">
        <v>0</v>
      </c>
      <c r="H127" s="28">
        <v>23935</v>
      </c>
      <c r="I127" s="28">
        <v>0</v>
      </c>
      <c r="J127" s="17">
        <f t="shared" si="18"/>
        <v>0</v>
      </c>
      <c r="K127" s="28">
        <v>0</v>
      </c>
      <c r="L127" s="28">
        <v>0</v>
      </c>
      <c r="M127" s="28">
        <v>0</v>
      </c>
      <c r="N127" s="17" t="str">
        <f t="shared" si="19"/>
        <v xml:space="preserve"> </v>
      </c>
      <c r="O127" s="28">
        <v>0</v>
      </c>
      <c r="P127" s="18">
        <f t="shared" si="20"/>
        <v>-23935</v>
      </c>
    </row>
    <row r="128" spans="1:16" x14ac:dyDescent="0.2">
      <c r="A128" s="26" t="s">
        <v>312</v>
      </c>
      <c r="B128" s="13" t="str">
        <f t="shared" si="30"/>
        <v>4</v>
      </c>
      <c r="C128" s="13" t="str">
        <f t="shared" si="31"/>
        <v>49</v>
      </c>
      <c r="D128" s="13" t="str">
        <f t="shared" si="32"/>
        <v>497</v>
      </c>
      <c r="E128" s="27" t="s">
        <v>313</v>
      </c>
      <c r="F128" s="28">
        <v>0</v>
      </c>
      <c r="G128" s="28">
        <v>0</v>
      </c>
      <c r="H128" s="28">
        <v>0</v>
      </c>
      <c r="I128" s="28">
        <v>140640.29999999999</v>
      </c>
      <c r="J128" s="17" t="str">
        <f t="shared" si="18"/>
        <v xml:space="preserve"> </v>
      </c>
      <c r="K128" s="28">
        <v>140640.29999999999</v>
      </c>
      <c r="L128" s="28">
        <v>0</v>
      </c>
      <c r="M128" s="28">
        <v>140640.29999999999</v>
      </c>
      <c r="N128" s="17">
        <f t="shared" si="19"/>
        <v>1</v>
      </c>
      <c r="O128" s="28">
        <v>0</v>
      </c>
      <c r="P128" s="18">
        <f t="shared" si="20"/>
        <v>140640.29999999999</v>
      </c>
    </row>
    <row r="129" spans="1:16" x14ac:dyDescent="0.2">
      <c r="A129" s="26" t="s">
        <v>267</v>
      </c>
      <c r="B129" s="13" t="str">
        <f t="shared" si="30"/>
        <v>4</v>
      </c>
      <c r="C129" s="13" t="str">
        <f t="shared" si="31"/>
        <v>49</v>
      </c>
      <c r="D129" s="13" t="str">
        <f t="shared" si="32"/>
        <v>497</v>
      </c>
      <c r="E129" s="27" t="s">
        <v>268</v>
      </c>
      <c r="F129" s="28">
        <v>452440</v>
      </c>
      <c r="G129" s="28">
        <v>-452440</v>
      </c>
      <c r="H129" s="28">
        <v>0</v>
      </c>
      <c r="I129" s="28">
        <v>0</v>
      </c>
      <c r="J129" s="17" t="str">
        <f t="shared" si="18"/>
        <v xml:space="preserve"> </v>
      </c>
      <c r="K129" s="28">
        <v>0</v>
      </c>
      <c r="L129" s="28">
        <v>0</v>
      </c>
      <c r="M129" s="28">
        <v>0</v>
      </c>
      <c r="N129" s="17" t="str">
        <f t="shared" si="19"/>
        <v xml:space="preserve"> </v>
      </c>
      <c r="O129" s="28">
        <v>0</v>
      </c>
      <c r="P129" s="18">
        <f t="shared" si="20"/>
        <v>0</v>
      </c>
    </row>
    <row r="130" spans="1:16" x14ac:dyDescent="0.2">
      <c r="A130" s="26" t="s">
        <v>269</v>
      </c>
      <c r="B130" s="13" t="str">
        <f t="shared" si="30"/>
        <v>4</v>
      </c>
      <c r="C130" s="13" t="str">
        <f t="shared" si="31"/>
        <v>49</v>
      </c>
      <c r="D130" s="13" t="str">
        <f t="shared" si="32"/>
        <v>497</v>
      </c>
      <c r="E130" s="27" t="s">
        <v>270</v>
      </c>
      <c r="F130" s="28">
        <v>0</v>
      </c>
      <c r="G130" s="28">
        <v>0</v>
      </c>
      <c r="H130" s="28">
        <v>0</v>
      </c>
      <c r="I130" s="28">
        <v>0</v>
      </c>
      <c r="J130" s="17" t="str">
        <f t="shared" si="18"/>
        <v xml:space="preserve"> </v>
      </c>
      <c r="K130" s="28">
        <v>0</v>
      </c>
      <c r="L130" s="28">
        <v>0</v>
      </c>
      <c r="M130" s="28">
        <v>0</v>
      </c>
      <c r="N130" s="17" t="str">
        <f t="shared" si="19"/>
        <v xml:space="preserve"> </v>
      </c>
      <c r="O130" s="28">
        <v>0</v>
      </c>
      <c r="P130" s="18">
        <f t="shared" si="20"/>
        <v>0</v>
      </c>
    </row>
    <row r="131" spans="1:16" x14ac:dyDescent="0.2">
      <c r="A131" s="26" t="s">
        <v>271</v>
      </c>
      <c r="B131" s="13" t="str">
        <f t="shared" si="30"/>
        <v>4</v>
      </c>
      <c r="C131" s="13" t="str">
        <f t="shared" si="31"/>
        <v>49</v>
      </c>
      <c r="D131" s="13" t="str">
        <f t="shared" si="32"/>
        <v>497</v>
      </c>
      <c r="E131" s="27" t="s">
        <v>272</v>
      </c>
      <c r="F131" s="28">
        <v>0</v>
      </c>
      <c r="G131" s="28">
        <v>0</v>
      </c>
      <c r="H131" s="28">
        <v>0</v>
      </c>
      <c r="I131" s="28">
        <v>0</v>
      </c>
      <c r="J131" s="17" t="str">
        <f t="shared" si="18"/>
        <v xml:space="preserve"> </v>
      </c>
      <c r="K131" s="28">
        <v>0</v>
      </c>
      <c r="L131" s="28">
        <v>0</v>
      </c>
      <c r="M131" s="28">
        <v>0</v>
      </c>
      <c r="N131" s="17" t="str">
        <f t="shared" si="19"/>
        <v xml:space="preserve"> </v>
      </c>
      <c r="O131" s="28">
        <v>0</v>
      </c>
      <c r="P131" s="18">
        <f t="shared" si="20"/>
        <v>0</v>
      </c>
    </row>
    <row r="132" spans="1:16" x14ac:dyDescent="0.2">
      <c r="A132" s="26" t="s">
        <v>314</v>
      </c>
      <c r="B132" s="13" t="str">
        <f t="shared" si="30"/>
        <v>5</v>
      </c>
      <c r="C132" s="13" t="str">
        <f t="shared" si="31"/>
        <v>52</v>
      </c>
      <c r="D132" s="13" t="str">
        <f t="shared" si="32"/>
        <v>520</v>
      </c>
      <c r="E132" s="27" t="s">
        <v>315</v>
      </c>
      <c r="F132" s="28">
        <v>0</v>
      </c>
      <c r="G132" s="28">
        <v>0</v>
      </c>
      <c r="H132" s="28">
        <v>0</v>
      </c>
      <c r="I132" s="28">
        <v>1247.74</v>
      </c>
      <c r="J132" s="17" t="str">
        <f t="shared" si="18"/>
        <v xml:space="preserve"> </v>
      </c>
      <c r="K132" s="28">
        <v>1247.74</v>
      </c>
      <c r="L132" s="28">
        <v>0</v>
      </c>
      <c r="M132" s="28">
        <v>1247.74</v>
      </c>
      <c r="N132" s="17">
        <f t="shared" si="19"/>
        <v>1</v>
      </c>
      <c r="O132" s="28">
        <v>0</v>
      </c>
      <c r="P132" s="18">
        <f t="shared" si="20"/>
        <v>1247.74</v>
      </c>
    </row>
    <row r="133" spans="1:16" x14ac:dyDescent="0.2">
      <c r="A133" s="26" t="s">
        <v>190</v>
      </c>
      <c r="B133" s="13" t="str">
        <f t="shared" si="30"/>
        <v>5</v>
      </c>
      <c r="C133" s="13" t="str">
        <f t="shared" si="31"/>
        <v>53</v>
      </c>
      <c r="D133" s="13" t="str">
        <f t="shared" si="32"/>
        <v>534</v>
      </c>
      <c r="E133" s="27" t="s">
        <v>191</v>
      </c>
      <c r="F133" s="28">
        <v>960000</v>
      </c>
      <c r="G133" s="28">
        <v>0</v>
      </c>
      <c r="H133" s="28">
        <v>960000</v>
      </c>
      <c r="I133" s="28">
        <v>0</v>
      </c>
      <c r="J133" s="17">
        <f t="shared" si="18"/>
        <v>0</v>
      </c>
      <c r="K133" s="28">
        <v>0</v>
      </c>
      <c r="L133" s="28">
        <v>0</v>
      </c>
      <c r="M133" s="28">
        <v>0</v>
      </c>
      <c r="N133" s="17" t="str">
        <f t="shared" si="19"/>
        <v xml:space="preserve"> </v>
      </c>
      <c r="O133" s="28">
        <v>0</v>
      </c>
      <c r="P133" s="18">
        <f t="shared" si="20"/>
        <v>-960000</v>
      </c>
    </row>
    <row r="134" spans="1:16" x14ac:dyDescent="0.2">
      <c r="A134" s="26" t="s">
        <v>192</v>
      </c>
      <c r="B134" s="13" t="str">
        <f t="shared" si="30"/>
        <v>5</v>
      </c>
      <c r="C134" s="13" t="str">
        <f t="shared" si="31"/>
        <v>53</v>
      </c>
      <c r="D134" s="13" t="str">
        <f t="shared" si="32"/>
        <v>537</v>
      </c>
      <c r="E134" s="27" t="s">
        <v>193</v>
      </c>
      <c r="F134" s="28">
        <v>5000</v>
      </c>
      <c r="G134" s="28">
        <v>0</v>
      </c>
      <c r="H134" s="28">
        <v>5000</v>
      </c>
      <c r="I134" s="28">
        <v>0</v>
      </c>
      <c r="J134" s="17">
        <f t="shared" si="18"/>
        <v>0</v>
      </c>
      <c r="K134" s="28">
        <v>0</v>
      </c>
      <c r="L134" s="28">
        <v>0</v>
      </c>
      <c r="M134" s="28">
        <v>0</v>
      </c>
      <c r="N134" s="17" t="str">
        <f t="shared" si="19"/>
        <v xml:space="preserve"> </v>
      </c>
      <c r="O134" s="28">
        <v>0</v>
      </c>
      <c r="P134" s="18">
        <f t="shared" si="20"/>
        <v>-5000</v>
      </c>
    </row>
    <row r="135" spans="1:16" x14ac:dyDescent="0.2">
      <c r="A135" s="26" t="s">
        <v>194</v>
      </c>
      <c r="B135" s="13" t="str">
        <f t="shared" si="30"/>
        <v>5</v>
      </c>
      <c r="C135" s="13" t="str">
        <f t="shared" si="31"/>
        <v>54</v>
      </c>
      <c r="D135" s="13" t="str">
        <f t="shared" si="32"/>
        <v>541</v>
      </c>
      <c r="E135" s="27" t="s">
        <v>195</v>
      </c>
      <c r="F135" s="28">
        <v>25000</v>
      </c>
      <c r="G135" s="28">
        <v>0</v>
      </c>
      <c r="H135" s="28">
        <v>25000</v>
      </c>
      <c r="I135" s="28">
        <v>12434.3</v>
      </c>
      <c r="J135" s="17">
        <f t="shared" ref="J135:J141" si="33">IF(H135=0," ",I135/H135)</f>
        <v>0.49737199999999998</v>
      </c>
      <c r="K135" s="28">
        <v>12434.3</v>
      </c>
      <c r="L135" s="28">
        <v>0</v>
      </c>
      <c r="M135" s="28">
        <v>12434.3</v>
      </c>
      <c r="N135" s="17">
        <f t="shared" ref="N135:N141" si="34">IF(I135=0," ",M135/I135)</f>
        <v>1</v>
      </c>
      <c r="O135" s="28">
        <v>0</v>
      </c>
      <c r="P135" s="18">
        <f t="shared" ref="P135:P141" si="35">I135-H135</f>
        <v>-12565.7</v>
      </c>
    </row>
    <row r="136" spans="1:16" x14ac:dyDescent="0.2">
      <c r="A136" s="26" t="s">
        <v>196</v>
      </c>
      <c r="B136" s="13" t="str">
        <f t="shared" si="30"/>
        <v>5</v>
      </c>
      <c r="C136" s="13" t="str">
        <f t="shared" si="31"/>
        <v>54</v>
      </c>
      <c r="D136" s="13" t="str">
        <f t="shared" si="32"/>
        <v>541</v>
      </c>
      <c r="E136" s="27" t="s">
        <v>197</v>
      </c>
      <c r="F136" s="28">
        <v>23000</v>
      </c>
      <c r="G136" s="28">
        <v>0</v>
      </c>
      <c r="H136" s="28">
        <v>23000</v>
      </c>
      <c r="I136" s="28">
        <v>7080</v>
      </c>
      <c r="J136" s="17">
        <f t="shared" si="33"/>
        <v>0.30782608695652175</v>
      </c>
      <c r="K136" s="28">
        <v>7080</v>
      </c>
      <c r="L136" s="28">
        <v>0</v>
      </c>
      <c r="M136" s="28">
        <v>7080</v>
      </c>
      <c r="N136" s="17">
        <f t="shared" si="34"/>
        <v>1</v>
      </c>
      <c r="O136" s="28">
        <v>0</v>
      </c>
      <c r="P136" s="18">
        <f t="shared" si="35"/>
        <v>-15920</v>
      </c>
    </row>
    <row r="137" spans="1:16" x14ac:dyDescent="0.2">
      <c r="A137" s="26" t="s">
        <v>198</v>
      </c>
      <c r="B137" s="13" t="str">
        <f t="shared" si="30"/>
        <v>5</v>
      </c>
      <c r="C137" s="13" t="str">
        <f t="shared" si="31"/>
        <v>55</v>
      </c>
      <c r="D137" s="13" t="str">
        <f t="shared" si="32"/>
        <v>550</v>
      </c>
      <c r="E137" s="27" t="s">
        <v>199</v>
      </c>
      <c r="F137" s="28">
        <v>1500000</v>
      </c>
      <c r="G137" s="28">
        <v>0</v>
      </c>
      <c r="H137" s="28">
        <v>1500000</v>
      </c>
      <c r="I137" s="28">
        <v>1337569.1599999999</v>
      </c>
      <c r="J137" s="17">
        <f t="shared" si="33"/>
        <v>0.89171277333333332</v>
      </c>
      <c r="K137" s="28">
        <v>22703.29</v>
      </c>
      <c r="L137" s="28">
        <v>0</v>
      </c>
      <c r="M137" s="28">
        <v>22703.29</v>
      </c>
      <c r="N137" s="17">
        <f t="shared" si="34"/>
        <v>1.6973544754874583E-2</v>
      </c>
      <c r="O137" s="28">
        <v>1314865.8700000001</v>
      </c>
      <c r="P137" s="18">
        <f t="shared" si="35"/>
        <v>-162430.84000000008</v>
      </c>
    </row>
    <row r="138" spans="1:16" x14ac:dyDescent="0.2">
      <c r="A138" s="26" t="s">
        <v>200</v>
      </c>
      <c r="B138" s="13" t="str">
        <f t="shared" si="30"/>
        <v>5</v>
      </c>
      <c r="C138" s="13" t="str">
        <f t="shared" si="31"/>
        <v>55</v>
      </c>
      <c r="D138" s="13" t="str">
        <f t="shared" si="32"/>
        <v>554</v>
      </c>
      <c r="E138" s="27" t="s">
        <v>201</v>
      </c>
      <c r="F138" s="28">
        <v>5000</v>
      </c>
      <c r="G138" s="28">
        <v>49732.800000000003</v>
      </c>
      <c r="H138" s="28">
        <v>54732.800000000003</v>
      </c>
      <c r="I138" s="28">
        <v>82888</v>
      </c>
      <c r="J138" s="17">
        <f t="shared" si="33"/>
        <v>1.5144118334892422</v>
      </c>
      <c r="K138" s="28">
        <v>82888</v>
      </c>
      <c r="L138" s="28">
        <v>0</v>
      </c>
      <c r="M138" s="28">
        <v>82888</v>
      </c>
      <c r="N138" s="17">
        <f t="shared" si="34"/>
        <v>1</v>
      </c>
      <c r="O138" s="28">
        <v>0</v>
      </c>
      <c r="P138" s="18">
        <f t="shared" si="35"/>
        <v>28155.199999999997</v>
      </c>
    </row>
    <row r="139" spans="1:16" x14ac:dyDescent="0.2">
      <c r="A139" s="26" t="s">
        <v>316</v>
      </c>
      <c r="B139" s="13" t="str">
        <f t="shared" si="30"/>
        <v>5</v>
      </c>
      <c r="C139" s="13" t="str">
        <f t="shared" si="31"/>
        <v>55</v>
      </c>
      <c r="D139" s="13" t="str">
        <f t="shared" si="32"/>
        <v>559</v>
      </c>
      <c r="E139" s="27" t="s">
        <v>317</v>
      </c>
      <c r="F139" s="28">
        <v>0</v>
      </c>
      <c r="G139" s="28">
        <v>0</v>
      </c>
      <c r="H139" s="28">
        <v>0</v>
      </c>
      <c r="I139" s="28">
        <v>17140.060000000001</v>
      </c>
      <c r="J139" s="17" t="str">
        <f t="shared" si="33"/>
        <v xml:space="preserve"> </v>
      </c>
      <c r="K139" s="28">
        <v>0</v>
      </c>
      <c r="L139" s="28">
        <v>0</v>
      </c>
      <c r="M139" s="28">
        <v>0</v>
      </c>
      <c r="N139" s="17">
        <f t="shared" si="34"/>
        <v>0</v>
      </c>
      <c r="O139" s="28">
        <v>17140.060000000001</v>
      </c>
      <c r="P139" s="18">
        <f t="shared" si="35"/>
        <v>17140.060000000001</v>
      </c>
    </row>
    <row r="140" spans="1:16" x14ac:dyDescent="0.2">
      <c r="A140" s="26" t="s">
        <v>318</v>
      </c>
      <c r="B140" s="13" t="str">
        <f t="shared" si="30"/>
        <v>5</v>
      </c>
      <c r="C140" s="13" t="str">
        <f t="shared" si="31"/>
        <v>59</v>
      </c>
      <c r="D140" s="13" t="str">
        <f t="shared" si="32"/>
        <v>599</v>
      </c>
      <c r="E140" s="27" t="s">
        <v>319</v>
      </c>
      <c r="F140" s="28">
        <v>0</v>
      </c>
      <c r="G140" s="28">
        <v>0</v>
      </c>
      <c r="H140" s="28">
        <v>0</v>
      </c>
      <c r="I140" s="28">
        <v>0</v>
      </c>
      <c r="J140" s="17" t="str">
        <f t="shared" si="33"/>
        <v xml:space="preserve"> </v>
      </c>
      <c r="K140" s="28">
        <v>0</v>
      </c>
      <c r="L140" s="28">
        <v>0</v>
      </c>
      <c r="M140" s="28">
        <v>0</v>
      </c>
      <c r="N140" s="17" t="str">
        <f t="shared" si="34"/>
        <v xml:space="preserve"> </v>
      </c>
      <c r="O140" s="28">
        <v>0</v>
      </c>
      <c r="P140" s="18">
        <f t="shared" si="35"/>
        <v>0</v>
      </c>
    </row>
    <row r="141" spans="1:16" x14ac:dyDescent="0.2">
      <c r="A141" s="26" t="s">
        <v>202</v>
      </c>
      <c r="B141" s="13" t="str">
        <f t="shared" si="30"/>
        <v>5</v>
      </c>
      <c r="C141" s="13" t="str">
        <f t="shared" si="31"/>
        <v>59</v>
      </c>
      <c r="D141" s="13" t="str">
        <f t="shared" si="32"/>
        <v>599</v>
      </c>
      <c r="E141" s="27" t="s">
        <v>203</v>
      </c>
      <c r="F141" s="28">
        <v>275000</v>
      </c>
      <c r="G141" s="28">
        <v>0</v>
      </c>
      <c r="H141" s="28">
        <v>275000</v>
      </c>
      <c r="I141" s="28">
        <v>276862.5</v>
      </c>
      <c r="J141" s="17">
        <f t="shared" si="33"/>
        <v>1.0067727272727274</v>
      </c>
      <c r="K141" s="28">
        <v>0</v>
      </c>
      <c r="L141" s="28">
        <v>0</v>
      </c>
      <c r="M141" s="28">
        <v>0</v>
      </c>
      <c r="N141" s="17">
        <f t="shared" si="34"/>
        <v>0</v>
      </c>
      <c r="O141" s="28">
        <v>276862.5</v>
      </c>
      <c r="P141" s="18">
        <f t="shared" si="35"/>
        <v>1862.5</v>
      </c>
    </row>
    <row r="142" spans="1:16" x14ac:dyDescent="0.2">
      <c r="A142" s="1"/>
      <c r="B142" s="13"/>
      <c r="C142" s="13"/>
      <c r="D142" s="13"/>
      <c r="E142" s="4" t="s">
        <v>19</v>
      </c>
      <c r="F142" s="19">
        <f>SUM(F6:F141)</f>
        <v>278020160</v>
      </c>
      <c r="G142" s="19">
        <f>SUM(G6:G141)</f>
        <v>1584168.6400000004</v>
      </c>
      <c r="H142" s="19">
        <f>SUM(H6:H141)</f>
        <v>279604328.64000005</v>
      </c>
      <c r="I142" s="19">
        <f>SUM(I6:I141)</f>
        <v>145547788.52000004</v>
      </c>
      <c r="J142" s="20">
        <f>I142/H142</f>
        <v>0.52054912464319425</v>
      </c>
      <c r="K142" s="19">
        <f>SUM(K6:K141)</f>
        <v>52758471.969999984</v>
      </c>
      <c r="L142" s="19">
        <f>SUM(L6:L141)</f>
        <v>878244.16000000015</v>
      </c>
      <c r="M142" s="19">
        <f>SUM(M6:M141)</f>
        <v>51880227.80999998</v>
      </c>
      <c r="N142" s="22">
        <f t="shared" ref="N142" si="36">IF(I142=0," ",M142/I142)</f>
        <v>0.35644806655974032</v>
      </c>
      <c r="O142" s="19">
        <f>SUM(O6:O141)</f>
        <v>93667560.709999979</v>
      </c>
      <c r="P142" s="19">
        <f>SUM(P6:P141)</f>
        <v>-134056540.11999999</v>
      </c>
    </row>
    <row r="143" spans="1:16" x14ac:dyDescent="0.2">
      <c r="A143" s="1"/>
      <c r="B143" s="13"/>
      <c r="C143" s="13"/>
      <c r="D143" s="13"/>
      <c r="E143" s="2"/>
      <c r="F143" s="3"/>
      <c r="G143" s="3"/>
      <c r="H143" s="3"/>
      <c r="I143" s="3"/>
      <c r="J143" s="17"/>
      <c r="K143" s="3"/>
      <c r="L143" s="3"/>
      <c r="M143" s="3"/>
      <c r="N143" s="17"/>
      <c r="O143" s="3"/>
      <c r="P143" s="18"/>
    </row>
    <row r="144" spans="1:16" x14ac:dyDescent="0.2">
      <c r="A144" s="26" t="s">
        <v>204</v>
      </c>
      <c r="B144" s="13" t="str">
        <f t="shared" ref="B144:B176" si="37">LEFT(A144,1)</f>
        <v>6</v>
      </c>
      <c r="C144" s="13" t="str">
        <f t="shared" ref="C144:C176" si="38">LEFT(A144,2)</f>
        <v>60</v>
      </c>
      <c r="D144" s="13" t="str">
        <f t="shared" ref="D144:D176" si="39">LEFT(A144,3)</f>
        <v>603</v>
      </c>
      <c r="E144" s="27" t="s">
        <v>205</v>
      </c>
      <c r="F144" s="28">
        <v>9380000</v>
      </c>
      <c r="G144" s="28">
        <v>0</v>
      </c>
      <c r="H144" s="28">
        <v>9380000</v>
      </c>
      <c r="I144" s="28">
        <v>0</v>
      </c>
      <c r="J144" s="17">
        <f t="shared" ref="J144:J173" si="40">IF(H144=0," ",I144/H144)</f>
        <v>0</v>
      </c>
      <c r="K144" s="28">
        <v>0</v>
      </c>
      <c r="L144" s="28">
        <v>0</v>
      </c>
      <c r="M144" s="28">
        <v>0</v>
      </c>
      <c r="N144" s="17" t="str">
        <f t="shared" ref="N144:N184" si="41">IF(I144=0," ",M144/I144)</f>
        <v xml:space="preserve"> </v>
      </c>
      <c r="O144" s="28">
        <v>0</v>
      </c>
      <c r="P144" s="18">
        <f t="shared" ref="P144:P184" si="42">I144-H144</f>
        <v>-9380000</v>
      </c>
    </row>
    <row r="145" spans="1:16" x14ac:dyDescent="0.2">
      <c r="A145" s="26" t="s">
        <v>320</v>
      </c>
      <c r="B145" s="13" t="str">
        <f t="shared" ref="B145:B147" si="43">LEFT(A145,1)</f>
        <v>6</v>
      </c>
      <c r="C145" s="13" t="str">
        <f t="shared" ref="C145:C147" si="44">LEFT(A145,2)</f>
        <v>68</v>
      </c>
      <c r="D145" s="13" t="str">
        <f t="shared" ref="D145:D147" si="45">LEFT(A145,3)</f>
        <v>680</v>
      </c>
      <c r="E145" s="27" t="s">
        <v>321</v>
      </c>
      <c r="F145" s="28">
        <v>0</v>
      </c>
      <c r="G145" s="28">
        <v>0</v>
      </c>
      <c r="H145" s="28">
        <v>0</v>
      </c>
      <c r="I145" s="28">
        <v>364487.41</v>
      </c>
      <c r="J145" s="17" t="str">
        <f t="shared" si="40"/>
        <v xml:space="preserve"> </v>
      </c>
      <c r="K145" s="28">
        <v>59808.73</v>
      </c>
      <c r="L145" s="28">
        <v>0</v>
      </c>
      <c r="M145" s="28">
        <v>59808.73</v>
      </c>
      <c r="N145" s="17">
        <f t="shared" si="41"/>
        <v>0.16408997501450051</v>
      </c>
      <c r="O145" s="28">
        <v>304678.68</v>
      </c>
      <c r="P145" s="18">
        <f t="shared" si="42"/>
        <v>364487.41</v>
      </c>
    </row>
    <row r="146" spans="1:16" x14ac:dyDescent="0.2">
      <c r="A146" s="26" t="s">
        <v>348</v>
      </c>
      <c r="B146" s="13" t="str">
        <f t="shared" si="43"/>
        <v>7</v>
      </c>
      <c r="C146" s="13" t="str">
        <f t="shared" si="44"/>
        <v>72</v>
      </c>
      <c r="D146" s="13" t="str">
        <f t="shared" si="45"/>
        <v>720</v>
      </c>
      <c r="E146" s="27" t="s">
        <v>281</v>
      </c>
      <c r="F146" s="28">
        <v>0</v>
      </c>
      <c r="G146" s="28">
        <v>1435010</v>
      </c>
      <c r="H146" s="28">
        <v>1435010</v>
      </c>
      <c r="I146" s="28">
        <v>0</v>
      </c>
      <c r="J146" s="17">
        <f t="shared" si="40"/>
        <v>0</v>
      </c>
      <c r="K146" s="28">
        <v>0</v>
      </c>
      <c r="L146" s="28">
        <v>0</v>
      </c>
      <c r="M146" s="28">
        <v>0</v>
      </c>
      <c r="N146" s="17" t="str">
        <f t="shared" si="41"/>
        <v xml:space="preserve"> </v>
      </c>
      <c r="O146" s="28">
        <v>0</v>
      </c>
      <c r="P146" s="18">
        <f t="shared" si="42"/>
        <v>-1435010</v>
      </c>
    </row>
    <row r="147" spans="1:16" x14ac:dyDescent="0.2">
      <c r="A147" s="26" t="s">
        <v>349</v>
      </c>
      <c r="B147" s="13" t="str">
        <f t="shared" si="43"/>
        <v>7</v>
      </c>
      <c r="C147" s="13" t="str">
        <f t="shared" si="44"/>
        <v>72</v>
      </c>
      <c r="D147" s="13" t="str">
        <f t="shared" si="45"/>
        <v>720</v>
      </c>
      <c r="E147" s="27" t="s">
        <v>285</v>
      </c>
      <c r="F147" s="28">
        <v>0</v>
      </c>
      <c r="G147" s="28">
        <v>547047</v>
      </c>
      <c r="H147" s="28">
        <v>547047</v>
      </c>
      <c r="I147" s="28">
        <v>0</v>
      </c>
      <c r="J147" s="17">
        <f t="shared" si="40"/>
        <v>0</v>
      </c>
      <c r="K147" s="28">
        <v>0</v>
      </c>
      <c r="L147" s="28">
        <v>0</v>
      </c>
      <c r="M147" s="28">
        <v>0</v>
      </c>
      <c r="N147" s="17" t="str">
        <f t="shared" si="41"/>
        <v xml:space="preserve"> </v>
      </c>
      <c r="O147" s="28">
        <v>0</v>
      </c>
      <c r="P147" s="18">
        <f t="shared" si="42"/>
        <v>-547047</v>
      </c>
    </row>
    <row r="148" spans="1:16" x14ac:dyDescent="0.2">
      <c r="A148" s="26" t="s">
        <v>350</v>
      </c>
      <c r="B148" s="13" t="str">
        <f t="shared" ref="B148:B164" si="46">LEFT(A148,1)</f>
        <v>7</v>
      </c>
      <c r="C148" s="13" t="str">
        <f t="shared" ref="C148:C164" si="47">LEFT(A148,2)</f>
        <v>72</v>
      </c>
      <c r="D148" s="13" t="str">
        <f t="shared" ref="D148:D164" si="48">LEFT(A148,3)</f>
        <v>720</v>
      </c>
      <c r="E148" s="27" t="s">
        <v>351</v>
      </c>
      <c r="F148" s="28">
        <v>0</v>
      </c>
      <c r="G148" s="28">
        <v>4598235</v>
      </c>
      <c r="H148" s="28">
        <v>4598235</v>
      </c>
      <c r="I148" s="28">
        <v>0</v>
      </c>
      <c r="J148" s="17">
        <f t="shared" si="40"/>
        <v>0</v>
      </c>
      <c r="K148" s="28">
        <v>0</v>
      </c>
      <c r="L148" s="28">
        <v>0</v>
      </c>
      <c r="M148" s="28">
        <v>0</v>
      </c>
      <c r="N148" s="17" t="str">
        <f t="shared" si="41"/>
        <v xml:space="preserve"> </v>
      </c>
      <c r="O148" s="28">
        <v>0</v>
      </c>
      <c r="P148" s="18">
        <f t="shared" si="42"/>
        <v>-4598235</v>
      </c>
    </row>
    <row r="149" spans="1:16" x14ac:dyDescent="0.2">
      <c r="A149" s="26" t="s">
        <v>352</v>
      </c>
      <c r="B149" s="13" t="str">
        <f t="shared" si="46"/>
        <v>7</v>
      </c>
      <c r="C149" s="13" t="str">
        <f t="shared" si="47"/>
        <v>72</v>
      </c>
      <c r="D149" s="13" t="str">
        <f t="shared" si="48"/>
        <v>720</v>
      </c>
      <c r="E149" s="27" t="s">
        <v>289</v>
      </c>
      <c r="F149" s="28">
        <v>0</v>
      </c>
      <c r="G149" s="28">
        <v>1315190</v>
      </c>
      <c r="H149" s="28">
        <v>1315190</v>
      </c>
      <c r="I149" s="28">
        <v>0</v>
      </c>
      <c r="J149" s="17">
        <f t="shared" si="40"/>
        <v>0</v>
      </c>
      <c r="K149" s="28">
        <v>0</v>
      </c>
      <c r="L149" s="28">
        <v>0</v>
      </c>
      <c r="M149" s="28">
        <v>0</v>
      </c>
      <c r="N149" s="17" t="str">
        <f t="shared" si="41"/>
        <v xml:space="preserve"> </v>
      </c>
      <c r="O149" s="28">
        <v>0</v>
      </c>
      <c r="P149" s="18">
        <f t="shared" si="42"/>
        <v>-1315190</v>
      </c>
    </row>
    <row r="150" spans="1:16" x14ac:dyDescent="0.2">
      <c r="A150" s="26" t="s">
        <v>353</v>
      </c>
      <c r="B150" s="13" t="str">
        <f t="shared" si="46"/>
        <v>7</v>
      </c>
      <c r="C150" s="13" t="str">
        <f t="shared" si="47"/>
        <v>72</v>
      </c>
      <c r="D150" s="13" t="str">
        <f t="shared" si="48"/>
        <v>720</v>
      </c>
      <c r="E150" s="27" t="s">
        <v>354</v>
      </c>
      <c r="F150" s="28">
        <v>0</v>
      </c>
      <c r="G150" s="28">
        <v>2376085</v>
      </c>
      <c r="H150" s="28">
        <v>2376085</v>
      </c>
      <c r="I150" s="28">
        <v>2780408.89</v>
      </c>
      <c r="J150" s="17">
        <f t="shared" si="40"/>
        <v>1.1701638998604849</v>
      </c>
      <c r="K150" s="28">
        <v>2780408.89</v>
      </c>
      <c r="L150" s="28">
        <v>0</v>
      </c>
      <c r="M150" s="28">
        <v>2780408.89</v>
      </c>
      <c r="N150" s="17">
        <f t="shared" si="41"/>
        <v>1</v>
      </c>
      <c r="O150" s="28">
        <v>0</v>
      </c>
      <c r="P150" s="18">
        <f t="shared" si="42"/>
        <v>404323.89000000013</v>
      </c>
    </row>
    <row r="151" spans="1:16" x14ac:dyDescent="0.2">
      <c r="A151" s="26" t="s">
        <v>355</v>
      </c>
      <c r="B151" s="13" t="str">
        <f t="shared" si="46"/>
        <v>7</v>
      </c>
      <c r="C151" s="13" t="str">
        <f t="shared" si="47"/>
        <v>72</v>
      </c>
      <c r="D151" s="13" t="str">
        <f t="shared" si="48"/>
        <v>720</v>
      </c>
      <c r="E151" s="27" t="s">
        <v>356</v>
      </c>
      <c r="F151" s="28">
        <v>0</v>
      </c>
      <c r="G151" s="28">
        <v>1062342</v>
      </c>
      <c r="H151" s="28">
        <v>1062342</v>
      </c>
      <c r="I151" s="28">
        <v>1062344.7</v>
      </c>
      <c r="J151" s="17">
        <f t="shared" si="40"/>
        <v>1.0000025415544147</v>
      </c>
      <c r="K151" s="28">
        <v>1062344.7</v>
      </c>
      <c r="L151" s="28">
        <v>0</v>
      </c>
      <c r="M151" s="28">
        <v>1062344.7</v>
      </c>
      <c r="N151" s="17">
        <f t="shared" si="41"/>
        <v>1</v>
      </c>
      <c r="O151" s="28">
        <v>0</v>
      </c>
      <c r="P151" s="18">
        <f t="shared" si="42"/>
        <v>2.6999999999534339</v>
      </c>
    </row>
    <row r="152" spans="1:16" x14ac:dyDescent="0.2">
      <c r="A152" s="26" t="s">
        <v>273</v>
      </c>
      <c r="B152" s="13" t="str">
        <f t="shared" si="46"/>
        <v>7</v>
      </c>
      <c r="C152" s="13" t="str">
        <f t="shared" si="47"/>
        <v>72</v>
      </c>
      <c r="D152" s="13" t="str">
        <f t="shared" si="48"/>
        <v>723</v>
      </c>
      <c r="E152" s="27" t="s">
        <v>274</v>
      </c>
      <c r="F152" s="28">
        <v>406000</v>
      </c>
      <c r="G152" s="28">
        <v>0</v>
      </c>
      <c r="H152" s="28">
        <v>406000</v>
      </c>
      <c r="I152" s="28">
        <v>0</v>
      </c>
      <c r="J152" s="17">
        <f t="shared" si="40"/>
        <v>0</v>
      </c>
      <c r="K152" s="28">
        <v>0</v>
      </c>
      <c r="L152" s="28">
        <v>0</v>
      </c>
      <c r="M152" s="28">
        <v>0</v>
      </c>
      <c r="N152" s="17" t="str">
        <f t="shared" si="41"/>
        <v xml:space="preserve"> </v>
      </c>
      <c r="O152" s="28">
        <v>0</v>
      </c>
      <c r="P152" s="18">
        <f t="shared" si="42"/>
        <v>-406000</v>
      </c>
    </row>
    <row r="153" spans="1:16" x14ac:dyDescent="0.2">
      <c r="A153" s="26" t="s">
        <v>357</v>
      </c>
      <c r="B153" s="13" t="str">
        <f t="shared" si="46"/>
        <v>7</v>
      </c>
      <c r="C153" s="13" t="str">
        <f t="shared" si="47"/>
        <v>75</v>
      </c>
      <c r="D153" s="13" t="str">
        <f t="shared" si="48"/>
        <v>750</v>
      </c>
      <c r="E153" s="27" t="s">
        <v>279</v>
      </c>
      <c r="F153" s="28">
        <v>0</v>
      </c>
      <c r="G153" s="28">
        <v>387510</v>
      </c>
      <c r="H153" s="28">
        <v>387510</v>
      </c>
      <c r="I153" s="28">
        <v>0</v>
      </c>
      <c r="J153" s="17">
        <f t="shared" si="40"/>
        <v>0</v>
      </c>
      <c r="K153" s="28">
        <v>0</v>
      </c>
      <c r="L153" s="28">
        <v>0</v>
      </c>
      <c r="M153" s="28">
        <v>0</v>
      </c>
      <c r="N153" s="17" t="str">
        <f t="shared" si="41"/>
        <v xml:space="preserve"> </v>
      </c>
      <c r="O153" s="28">
        <v>0</v>
      </c>
      <c r="P153" s="18">
        <f t="shared" si="42"/>
        <v>-387510</v>
      </c>
    </row>
    <row r="154" spans="1:16" x14ac:dyDescent="0.2">
      <c r="A154" s="26" t="s">
        <v>358</v>
      </c>
      <c r="B154" s="13" t="str">
        <f t="shared" si="46"/>
        <v>7</v>
      </c>
      <c r="C154" s="13" t="str">
        <f t="shared" si="47"/>
        <v>75</v>
      </c>
      <c r="D154" s="13" t="str">
        <f t="shared" si="48"/>
        <v>750</v>
      </c>
      <c r="E154" s="27" t="s">
        <v>359</v>
      </c>
      <c r="F154" s="28">
        <v>0</v>
      </c>
      <c r="G154" s="28">
        <v>3744390</v>
      </c>
      <c r="H154" s="28">
        <v>3744390</v>
      </c>
      <c r="I154" s="28">
        <v>1713004.75</v>
      </c>
      <c r="J154" s="17">
        <f t="shared" si="40"/>
        <v>0.45748566522183853</v>
      </c>
      <c r="K154" s="28">
        <v>1713004.75</v>
      </c>
      <c r="L154" s="28">
        <v>0</v>
      </c>
      <c r="M154" s="28">
        <v>1713004.75</v>
      </c>
      <c r="N154" s="17">
        <f t="shared" si="41"/>
        <v>1</v>
      </c>
      <c r="O154" s="28">
        <v>0</v>
      </c>
      <c r="P154" s="18">
        <f t="shared" si="42"/>
        <v>-2031385.25</v>
      </c>
    </row>
    <row r="155" spans="1:16" x14ac:dyDescent="0.2">
      <c r="A155" s="26" t="s">
        <v>360</v>
      </c>
      <c r="B155" s="13" t="str">
        <f t="shared" si="46"/>
        <v>7</v>
      </c>
      <c r="C155" s="13" t="str">
        <f t="shared" si="47"/>
        <v>75</v>
      </c>
      <c r="D155" s="13" t="str">
        <f t="shared" si="48"/>
        <v>750</v>
      </c>
      <c r="E155" s="27" t="s">
        <v>361</v>
      </c>
      <c r="F155" s="28">
        <v>0</v>
      </c>
      <c r="G155" s="28">
        <v>28500</v>
      </c>
      <c r="H155" s="28">
        <v>28500</v>
      </c>
      <c r="I155" s="28">
        <v>0</v>
      </c>
      <c r="J155" s="17">
        <f t="shared" si="40"/>
        <v>0</v>
      </c>
      <c r="K155" s="28">
        <v>0</v>
      </c>
      <c r="L155" s="28">
        <v>0</v>
      </c>
      <c r="M155" s="28">
        <v>0</v>
      </c>
      <c r="N155" s="17" t="str">
        <f t="shared" si="41"/>
        <v xml:space="preserve"> </v>
      </c>
      <c r="O155" s="28">
        <v>0</v>
      </c>
      <c r="P155" s="18">
        <f t="shared" si="42"/>
        <v>-28500</v>
      </c>
    </row>
    <row r="156" spans="1:16" x14ac:dyDescent="0.2">
      <c r="A156" s="26" t="s">
        <v>275</v>
      </c>
      <c r="B156" s="13" t="str">
        <f t="shared" si="46"/>
        <v>7</v>
      </c>
      <c r="C156" s="13" t="str">
        <f t="shared" si="47"/>
        <v>75</v>
      </c>
      <c r="D156" s="13" t="str">
        <f t="shared" si="48"/>
        <v>750</v>
      </c>
      <c r="E156" s="27" t="s">
        <v>276</v>
      </c>
      <c r="F156" s="28">
        <v>905000</v>
      </c>
      <c r="G156" s="28">
        <v>0</v>
      </c>
      <c r="H156" s="28">
        <v>905000</v>
      </c>
      <c r="I156" s="28">
        <v>1355671.21</v>
      </c>
      <c r="J156" s="17">
        <f t="shared" si="40"/>
        <v>1.4979792375690608</v>
      </c>
      <c r="K156" s="28">
        <v>1355671.21</v>
      </c>
      <c r="L156" s="28">
        <v>0</v>
      </c>
      <c r="M156" s="28">
        <v>1355671.21</v>
      </c>
      <c r="N156" s="17">
        <f t="shared" si="41"/>
        <v>1</v>
      </c>
      <c r="O156" s="28">
        <v>0</v>
      </c>
      <c r="P156" s="18">
        <f t="shared" si="42"/>
        <v>450671.20999999996</v>
      </c>
    </row>
    <row r="157" spans="1:16" x14ac:dyDescent="0.2">
      <c r="A157" s="26" t="s">
        <v>362</v>
      </c>
      <c r="B157" s="13" t="str">
        <f t="shared" si="46"/>
        <v>7</v>
      </c>
      <c r="C157" s="13" t="str">
        <f t="shared" si="47"/>
        <v>75</v>
      </c>
      <c r="D157" s="13" t="str">
        <f t="shared" si="48"/>
        <v>750</v>
      </c>
      <c r="E157" s="27" t="s">
        <v>363</v>
      </c>
      <c r="F157" s="28">
        <v>0</v>
      </c>
      <c r="G157" s="28">
        <v>2375041</v>
      </c>
      <c r="H157" s="28">
        <v>2375041</v>
      </c>
      <c r="I157" s="28">
        <v>0</v>
      </c>
      <c r="J157" s="17">
        <f t="shared" si="40"/>
        <v>0</v>
      </c>
      <c r="K157" s="28">
        <v>0</v>
      </c>
      <c r="L157" s="28">
        <v>0</v>
      </c>
      <c r="M157" s="28">
        <v>0</v>
      </c>
      <c r="N157" s="17" t="str">
        <f t="shared" si="41"/>
        <v xml:space="preserve"> </v>
      </c>
      <c r="O157" s="28">
        <v>0</v>
      </c>
      <c r="P157" s="18">
        <f t="shared" si="42"/>
        <v>-2375041</v>
      </c>
    </row>
    <row r="158" spans="1:16" x14ac:dyDescent="0.2">
      <c r="A158" s="26" t="s">
        <v>364</v>
      </c>
      <c r="B158" s="13" t="str">
        <f t="shared" si="46"/>
        <v>7</v>
      </c>
      <c r="C158" s="13" t="str">
        <f t="shared" si="47"/>
        <v>75</v>
      </c>
      <c r="D158" s="13" t="str">
        <f t="shared" si="48"/>
        <v>750</v>
      </c>
      <c r="E158" s="27" t="s">
        <v>365</v>
      </c>
      <c r="F158" s="28">
        <v>0</v>
      </c>
      <c r="G158" s="28">
        <v>537930</v>
      </c>
      <c r="H158" s="28">
        <v>537930</v>
      </c>
      <c r="I158" s="28">
        <v>0</v>
      </c>
      <c r="J158" s="17">
        <f t="shared" si="40"/>
        <v>0</v>
      </c>
      <c r="K158" s="28">
        <v>0</v>
      </c>
      <c r="L158" s="28">
        <v>0</v>
      </c>
      <c r="M158" s="28">
        <v>0</v>
      </c>
      <c r="N158" s="17" t="str">
        <f t="shared" si="41"/>
        <v xml:space="preserve"> </v>
      </c>
      <c r="O158" s="28">
        <v>0</v>
      </c>
      <c r="P158" s="18">
        <f t="shared" si="42"/>
        <v>-537930</v>
      </c>
    </row>
    <row r="159" spans="1:16" x14ac:dyDescent="0.2">
      <c r="A159" s="26" t="s">
        <v>223</v>
      </c>
      <c r="B159" s="13" t="str">
        <f t="shared" si="46"/>
        <v>7</v>
      </c>
      <c r="C159" s="13" t="str">
        <f t="shared" si="47"/>
        <v>77</v>
      </c>
      <c r="D159" s="13" t="str">
        <f t="shared" si="48"/>
        <v>770</v>
      </c>
      <c r="E159" s="27" t="s">
        <v>277</v>
      </c>
      <c r="F159" s="28">
        <v>190000</v>
      </c>
      <c r="G159" s="28">
        <v>0</v>
      </c>
      <c r="H159" s="28">
        <v>190000</v>
      </c>
      <c r="I159" s="28">
        <v>0</v>
      </c>
      <c r="J159" s="17">
        <f t="shared" si="40"/>
        <v>0</v>
      </c>
      <c r="K159" s="28">
        <v>0</v>
      </c>
      <c r="L159" s="28">
        <v>0</v>
      </c>
      <c r="M159" s="28">
        <v>0</v>
      </c>
      <c r="N159" s="17" t="str">
        <f t="shared" si="41"/>
        <v xml:space="preserve"> </v>
      </c>
      <c r="O159" s="28">
        <v>0</v>
      </c>
      <c r="P159" s="18">
        <f t="shared" si="42"/>
        <v>-190000</v>
      </c>
    </row>
    <row r="160" spans="1:16" x14ac:dyDescent="0.2">
      <c r="A160" s="26" t="s">
        <v>322</v>
      </c>
      <c r="B160" s="13" t="str">
        <f t="shared" si="46"/>
        <v>7</v>
      </c>
      <c r="C160" s="13" t="str">
        <f t="shared" si="47"/>
        <v>79</v>
      </c>
      <c r="D160" s="13" t="str">
        <f t="shared" si="48"/>
        <v>791</v>
      </c>
      <c r="E160" s="27" t="s">
        <v>323</v>
      </c>
      <c r="F160" s="28">
        <v>0</v>
      </c>
      <c r="G160" s="28">
        <v>306000</v>
      </c>
      <c r="H160" s="28">
        <v>306000</v>
      </c>
      <c r="I160" s="28">
        <v>0</v>
      </c>
      <c r="J160" s="17">
        <f t="shared" si="40"/>
        <v>0</v>
      </c>
      <c r="K160" s="28">
        <v>0</v>
      </c>
      <c r="L160" s="28">
        <v>0</v>
      </c>
      <c r="M160" s="28">
        <v>0</v>
      </c>
      <c r="N160" s="17" t="str">
        <f t="shared" si="41"/>
        <v xml:space="preserve"> </v>
      </c>
      <c r="O160" s="28">
        <v>0</v>
      </c>
      <c r="P160" s="18">
        <f t="shared" si="42"/>
        <v>-306000</v>
      </c>
    </row>
    <row r="161" spans="1:16" x14ac:dyDescent="0.2">
      <c r="A161" s="26" t="s">
        <v>206</v>
      </c>
      <c r="B161" s="13" t="str">
        <f t="shared" si="46"/>
        <v>7</v>
      </c>
      <c r="C161" s="13" t="str">
        <f t="shared" si="47"/>
        <v>79</v>
      </c>
      <c r="D161" s="13" t="str">
        <f t="shared" si="48"/>
        <v>797</v>
      </c>
      <c r="E161" s="27" t="s">
        <v>189</v>
      </c>
      <c r="F161" s="28">
        <v>239835</v>
      </c>
      <c r="G161" s="28">
        <v>0</v>
      </c>
      <c r="H161" s="28">
        <v>239835</v>
      </c>
      <c r="I161" s="28">
        <v>0</v>
      </c>
      <c r="J161" s="17">
        <f t="shared" si="40"/>
        <v>0</v>
      </c>
      <c r="K161" s="28">
        <v>0</v>
      </c>
      <c r="L161" s="28">
        <v>0</v>
      </c>
      <c r="M161" s="28">
        <v>0</v>
      </c>
      <c r="N161" s="17" t="str">
        <f t="shared" si="41"/>
        <v xml:space="preserve"> </v>
      </c>
      <c r="O161" s="28">
        <v>0</v>
      </c>
      <c r="P161" s="18">
        <f t="shared" si="42"/>
        <v>-239835</v>
      </c>
    </row>
    <row r="162" spans="1:16" x14ac:dyDescent="0.2">
      <c r="A162" s="26" t="s">
        <v>207</v>
      </c>
      <c r="B162" s="13" t="str">
        <f t="shared" si="46"/>
        <v>7</v>
      </c>
      <c r="C162" s="13" t="str">
        <f t="shared" si="47"/>
        <v>79</v>
      </c>
      <c r="D162" s="13" t="str">
        <f t="shared" si="48"/>
        <v>797</v>
      </c>
      <c r="E162" s="27" t="s">
        <v>186</v>
      </c>
      <c r="F162" s="28">
        <v>2120</v>
      </c>
      <c r="G162" s="28">
        <v>0</v>
      </c>
      <c r="H162" s="28">
        <v>2120</v>
      </c>
      <c r="I162" s="28">
        <v>0</v>
      </c>
      <c r="J162" s="17">
        <f t="shared" si="40"/>
        <v>0</v>
      </c>
      <c r="K162" s="28">
        <v>0</v>
      </c>
      <c r="L162" s="28">
        <v>0</v>
      </c>
      <c r="M162" s="28">
        <v>0</v>
      </c>
      <c r="N162" s="17" t="str">
        <f t="shared" si="41"/>
        <v xml:space="preserve"> </v>
      </c>
      <c r="O162" s="28">
        <v>0</v>
      </c>
      <c r="P162" s="18">
        <f t="shared" si="42"/>
        <v>-2120</v>
      </c>
    </row>
    <row r="163" spans="1:16" x14ac:dyDescent="0.2">
      <c r="A163" s="26" t="s">
        <v>208</v>
      </c>
      <c r="B163" s="13" t="str">
        <f t="shared" si="46"/>
        <v>7</v>
      </c>
      <c r="C163" s="13" t="str">
        <f t="shared" si="47"/>
        <v>79</v>
      </c>
      <c r="D163" s="13" t="str">
        <f t="shared" si="48"/>
        <v>797</v>
      </c>
      <c r="E163" s="27" t="s">
        <v>187</v>
      </c>
      <c r="F163" s="28">
        <v>1500</v>
      </c>
      <c r="G163" s="28">
        <v>0</v>
      </c>
      <c r="H163" s="28">
        <v>1500</v>
      </c>
      <c r="I163" s="28">
        <v>0</v>
      </c>
      <c r="J163" s="17">
        <f t="shared" si="40"/>
        <v>0</v>
      </c>
      <c r="K163" s="28">
        <v>0</v>
      </c>
      <c r="L163" s="28">
        <v>0</v>
      </c>
      <c r="M163" s="28">
        <v>0</v>
      </c>
      <c r="N163" s="17" t="str">
        <f t="shared" si="41"/>
        <v xml:space="preserve"> </v>
      </c>
      <c r="O163" s="28">
        <v>0</v>
      </c>
      <c r="P163" s="18">
        <f t="shared" si="42"/>
        <v>-1500</v>
      </c>
    </row>
    <row r="164" spans="1:16" x14ac:dyDescent="0.2">
      <c r="A164" s="26" t="s">
        <v>278</v>
      </c>
      <c r="B164" s="13" t="str">
        <f t="shared" si="46"/>
        <v>7</v>
      </c>
      <c r="C164" s="13" t="str">
        <f t="shared" si="47"/>
        <v>79</v>
      </c>
      <c r="D164" s="13" t="str">
        <f t="shared" si="48"/>
        <v>797</v>
      </c>
      <c r="E164" s="27" t="s">
        <v>279</v>
      </c>
      <c r="F164" s="28">
        <v>387510</v>
      </c>
      <c r="G164" s="28">
        <v>-387510</v>
      </c>
      <c r="H164" s="28">
        <v>0</v>
      </c>
      <c r="I164" s="28">
        <v>0</v>
      </c>
      <c r="J164" s="17" t="str">
        <f t="shared" si="40"/>
        <v xml:space="preserve"> </v>
      </c>
      <c r="K164" s="28">
        <v>0</v>
      </c>
      <c r="L164" s="28">
        <v>0</v>
      </c>
      <c r="M164" s="28">
        <v>0</v>
      </c>
      <c r="N164" s="17" t="str">
        <f t="shared" si="41"/>
        <v xml:space="preserve"> </v>
      </c>
      <c r="O164" s="28">
        <v>0</v>
      </c>
      <c r="P164" s="18">
        <f t="shared" si="42"/>
        <v>0</v>
      </c>
    </row>
    <row r="165" spans="1:16" x14ac:dyDescent="0.2">
      <c r="A165" s="26" t="s">
        <v>280</v>
      </c>
      <c r="B165" s="13" t="str">
        <f t="shared" ref="B165:B167" si="49">LEFT(A165,1)</f>
        <v>7</v>
      </c>
      <c r="C165" s="13" t="str">
        <f t="shared" ref="C165:C167" si="50">LEFT(A165,2)</f>
        <v>79</v>
      </c>
      <c r="D165" s="13" t="str">
        <f t="shared" ref="D165:D167" si="51">LEFT(A165,3)</f>
        <v>797</v>
      </c>
      <c r="E165" s="27" t="s">
        <v>281</v>
      </c>
      <c r="F165" s="28">
        <v>1435010</v>
      </c>
      <c r="G165" s="28">
        <v>-1435010</v>
      </c>
      <c r="H165" s="28">
        <v>0</v>
      </c>
      <c r="I165" s="28">
        <v>0</v>
      </c>
      <c r="J165" s="17" t="str">
        <f t="shared" si="40"/>
        <v xml:space="preserve"> </v>
      </c>
      <c r="K165" s="28">
        <v>0</v>
      </c>
      <c r="L165" s="28">
        <v>0</v>
      </c>
      <c r="M165" s="28">
        <v>0</v>
      </c>
      <c r="N165" s="17" t="str">
        <f t="shared" si="41"/>
        <v xml:space="preserve"> </v>
      </c>
      <c r="O165" s="28">
        <v>0</v>
      </c>
      <c r="P165" s="18">
        <f t="shared" si="42"/>
        <v>0</v>
      </c>
    </row>
    <row r="166" spans="1:16" x14ac:dyDescent="0.2">
      <c r="A166" s="26" t="s">
        <v>282</v>
      </c>
      <c r="B166" s="13" t="str">
        <f t="shared" si="49"/>
        <v>7</v>
      </c>
      <c r="C166" s="13" t="str">
        <f t="shared" si="50"/>
        <v>79</v>
      </c>
      <c r="D166" s="13" t="str">
        <f t="shared" si="51"/>
        <v>797</v>
      </c>
      <c r="E166" s="27" t="s">
        <v>283</v>
      </c>
      <c r="F166" s="28">
        <v>3744390</v>
      </c>
      <c r="G166" s="28">
        <v>-3744390</v>
      </c>
      <c r="H166" s="28">
        <v>0</v>
      </c>
      <c r="I166" s="28">
        <v>0</v>
      </c>
      <c r="J166" s="17" t="str">
        <f t="shared" si="40"/>
        <v xml:space="preserve"> </v>
      </c>
      <c r="K166" s="28">
        <v>0</v>
      </c>
      <c r="L166" s="28">
        <v>0</v>
      </c>
      <c r="M166" s="28">
        <v>0</v>
      </c>
      <c r="N166" s="17" t="str">
        <f t="shared" si="41"/>
        <v xml:space="preserve"> </v>
      </c>
      <c r="O166" s="28">
        <v>0</v>
      </c>
      <c r="P166" s="18">
        <f t="shared" si="42"/>
        <v>0</v>
      </c>
    </row>
    <row r="167" spans="1:16" x14ac:dyDescent="0.2">
      <c r="A167" s="26" t="s">
        <v>284</v>
      </c>
      <c r="B167" s="13" t="str">
        <f t="shared" si="49"/>
        <v>7</v>
      </c>
      <c r="C167" s="13" t="str">
        <f t="shared" si="50"/>
        <v>79</v>
      </c>
      <c r="D167" s="13" t="str">
        <f t="shared" si="51"/>
        <v>797</v>
      </c>
      <c r="E167" s="27" t="s">
        <v>285</v>
      </c>
      <c r="F167" s="28">
        <v>547047</v>
      </c>
      <c r="G167" s="28">
        <v>-547047</v>
      </c>
      <c r="H167" s="28">
        <v>0</v>
      </c>
      <c r="I167" s="28">
        <v>0</v>
      </c>
      <c r="J167" s="17" t="str">
        <f t="shared" si="40"/>
        <v xml:space="preserve"> </v>
      </c>
      <c r="K167" s="28">
        <v>0</v>
      </c>
      <c r="L167" s="28">
        <v>0</v>
      </c>
      <c r="M167" s="28">
        <v>0</v>
      </c>
      <c r="N167" s="17" t="str">
        <f t="shared" si="41"/>
        <v xml:space="preserve"> </v>
      </c>
      <c r="O167" s="28">
        <v>0</v>
      </c>
      <c r="P167" s="18">
        <f t="shared" si="42"/>
        <v>0</v>
      </c>
    </row>
    <row r="168" spans="1:16" x14ac:dyDescent="0.2">
      <c r="A168" s="26" t="s">
        <v>286</v>
      </c>
      <c r="B168" s="13" t="str">
        <f t="shared" ref="B168:B173" si="52">LEFT(A168,1)</f>
        <v>7</v>
      </c>
      <c r="C168" s="13" t="str">
        <f t="shared" ref="C168:C173" si="53">LEFT(A168,2)</f>
        <v>79</v>
      </c>
      <c r="D168" s="13" t="str">
        <f t="shared" ref="D168:D173" si="54">LEFT(A168,3)</f>
        <v>797</v>
      </c>
      <c r="E168" s="27" t="s">
        <v>287</v>
      </c>
      <c r="F168" s="28">
        <v>4598235</v>
      </c>
      <c r="G168" s="28">
        <v>-4598235</v>
      </c>
      <c r="H168" s="28">
        <v>0</v>
      </c>
      <c r="I168" s="28">
        <v>0</v>
      </c>
      <c r="J168" s="17" t="str">
        <f t="shared" si="40"/>
        <v xml:space="preserve"> </v>
      </c>
      <c r="K168" s="28">
        <v>0</v>
      </c>
      <c r="L168" s="28">
        <v>0</v>
      </c>
      <c r="M168" s="28">
        <v>0</v>
      </c>
      <c r="N168" s="17" t="str">
        <f t="shared" si="41"/>
        <v xml:space="preserve"> </v>
      </c>
      <c r="O168" s="28">
        <v>0</v>
      </c>
      <c r="P168" s="18">
        <f t="shared" si="42"/>
        <v>0</v>
      </c>
    </row>
    <row r="169" spans="1:16" x14ac:dyDescent="0.2">
      <c r="A169" s="26" t="s">
        <v>288</v>
      </c>
      <c r="B169" s="13" t="str">
        <f t="shared" si="52"/>
        <v>7</v>
      </c>
      <c r="C169" s="13" t="str">
        <f t="shared" si="53"/>
        <v>79</v>
      </c>
      <c r="D169" s="13" t="str">
        <f t="shared" si="54"/>
        <v>797</v>
      </c>
      <c r="E169" s="27" t="s">
        <v>289</v>
      </c>
      <c r="F169" s="28">
        <v>1315190</v>
      </c>
      <c r="G169" s="28">
        <v>-1315190</v>
      </c>
      <c r="H169" s="28">
        <v>0</v>
      </c>
      <c r="I169" s="28">
        <v>0</v>
      </c>
      <c r="J169" s="17" t="str">
        <f t="shared" si="40"/>
        <v xml:space="preserve"> </v>
      </c>
      <c r="K169" s="28">
        <v>0</v>
      </c>
      <c r="L169" s="28">
        <v>0</v>
      </c>
      <c r="M169" s="28">
        <v>0</v>
      </c>
      <c r="N169" s="17" t="str">
        <f t="shared" si="41"/>
        <v xml:space="preserve"> </v>
      </c>
      <c r="O169" s="28">
        <v>0</v>
      </c>
      <c r="P169" s="18">
        <f t="shared" si="42"/>
        <v>0</v>
      </c>
    </row>
    <row r="170" spans="1:16" x14ac:dyDescent="0.2">
      <c r="A170" s="26" t="s">
        <v>290</v>
      </c>
      <c r="B170" s="13" t="str">
        <f t="shared" si="52"/>
        <v>7</v>
      </c>
      <c r="C170" s="13" t="str">
        <f t="shared" si="53"/>
        <v>79</v>
      </c>
      <c r="D170" s="13" t="str">
        <f t="shared" si="54"/>
        <v>797</v>
      </c>
      <c r="E170" s="27" t="s">
        <v>291</v>
      </c>
      <c r="F170" s="28">
        <v>2376085</v>
      </c>
      <c r="G170" s="28">
        <v>-2376085</v>
      </c>
      <c r="H170" s="28">
        <v>0</v>
      </c>
      <c r="I170" s="28">
        <v>0</v>
      </c>
      <c r="J170" s="17" t="str">
        <f t="shared" si="40"/>
        <v xml:space="preserve"> </v>
      </c>
      <c r="K170" s="28">
        <v>0</v>
      </c>
      <c r="L170" s="28">
        <v>0</v>
      </c>
      <c r="M170" s="28">
        <v>0</v>
      </c>
      <c r="N170" s="17" t="str">
        <f t="shared" si="41"/>
        <v xml:space="preserve"> </v>
      </c>
      <c r="O170" s="28">
        <v>0</v>
      </c>
      <c r="P170" s="18">
        <f t="shared" si="42"/>
        <v>0</v>
      </c>
    </row>
    <row r="171" spans="1:16" x14ac:dyDescent="0.2">
      <c r="A171" s="26" t="s">
        <v>292</v>
      </c>
      <c r="B171" s="13" t="str">
        <f t="shared" si="52"/>
        <v>7</v>
      </c>
      <c r="C171" s="13" t="str">
        <f t="shared" si="53"/>
        <v>79</v>
      </c>
      <c r="D171" s="13" t="str">
        <f t="shared" si="54"/>
        <v>797</v>
      </c>
      <c r="E171" s="27" t="s">
        <v>293</v>
      </c>
      <c r="F171" s="28">
        <v>1062342</v>
      </c>
      <c r="G171" s="28">
        <v>-1062342</v>
      </c>
      <c r="H171" s="28">
        <v>0</v>
      </c>
      <c r="I171" s="28">
        <v>0</v>
      </c>
      <c r="J171" s="17" t="str">
        <f t="shared" si="40"/>
        <v xml:space="preserve"> </v>
      </c>
      <c r="K171" s="28">
        <v>0</v>
      </c>
      <c r="L171" s="28">
        <v>0</v>
      </c>
      <c r="M171" s="28">
        <v>0</v>
      </c>
      <c r="N171" s="17" t="str">
        <f t="shared" si="41"/>
        <v xml:space="preserve"> </v>
      </c>
      <c r="O171" s="28">
        <v>0</v>
      </c>
      <c r="P171" s="18">
        <f t="shared" si="42"/>
        <v>0</v>
      </c>
    </row>
    <row r="172" spans="1:16" x14ac:dyDescent="0.2">
      <c r="A172" s="26" t="s">
        <v>294</v>
      </c>
      <c r="B172" s="13" t="str">
        <f t="shared" si="52"/>
        <v>7</v>
      </c>
      <c r="C172" s="13" t="str">
        <f t="shared" si="53"/>
        <v>79</v>
      </c>
      <c r="D172" s="13" t="str">
        <f t="shared" si="54"/>
        <v>797</v>
      </c>
      <c r="E172" s="27" t="s">
        <v>295</v>
      </c>
      <c r="F172" s="28">
        <v>2375041</v>
      </c>
      <c r="G172" s="28">
        <v>-2375041</v>
      </c>
      <c r="H172" s="28">
        <v>0</v>
      </c>
      <c r="I172" s="28">
        <v>0</v>
      </c>
      <c r="J172" s="17" t="str">
        <f t="shared" si="40"/>
        <v xml:space="preserve"> </v>
      </c>
      <c r="K172" s="28">
        <v>0</v>
      </c>
      <c r="L172" s="28">
        <v>0</v>
      </c>
      <c r="M172" s="28">
        <v>0</v>
      </c>
      <c r="N172" s="17" t="str">
        <f t="shared" si="41"/>
        <v xml:space="preserve"> </v>
      </c>
      <c r="O172" s="28">
        <v>0</v>
      </c>
      <c r="P172" s="18">
        <f t="shared" si="42"/>
        <v>0</v>
      </c>
    </row>
    <row r="173" spans="1:16" x14ac:dyDescent="0.2">
      <c r="A173" s="26" t="s">
        <v>296</v>
      </c>
      <c r="B173" s="13" t="str">
        <f t="shared" si="52"/>
        <v>7</v>
      </c>
      <c r="C173" s="13" t="str">
        <f t="shared" si="53"/>
        <v>79</v>
      </c>
      <c r="D173" s="13" t="str">
        <f t="shared" si="54"/>
        <v>797</v>
      </c>
      <c r="E173" s="27" t="s">
        <v>297</v>
      </c>
      <c r="F173" s="28">
        <v>537930</v>
      </c>
      <c r="G173" s="28">
        <v>-537930</v>
      </c>
      <c r="H173" s="28">
        <v>0</v>
      </c>
      <c r="I173" s="28">
        <v>0</v>
      </c>
      <c r="J173" s="17" t="str">
        <f t="shared" si="40"/>
        <v xml:space="preserve"> </v>
      </c>
      <c r="K173" s="28">
        <v>0</v>
      </c>
      <c r="L173" s="28">
        <v>0</v>
      </c>
      <c r="M173" s="28">
        <v>0</v>
      </c>
      <c r="N173" s="17" t="str">
        <f t="shared" si="41"/>
        <v xml:space="preserve"> </v>
      </c>
      <c r="O173" s="28">
        <v>0</v>
      </c>
      <c r="P173" s="18">
        <f t="shared" si="42"/>
        <v>0</v>
      </c>
    </row>
    <row r="174" spans="1:16" s="16" customFormat="1" x14ac:dyDescent="0.2">
      <c r="A174" s="4"/>
      <c r="B174" s="4"/>
      <c r="C174" s="4"/>
      <c r="D174" s="4"/>
      <c r="E174" s="4" t="s">
        <v>20</v>
      </c>
      <c r="F174" s="19">
        <f>SUBTOTAL(9,F144:F173)</f>
        <v>29503235</v>
      </c>
      <c r="G174" s="19">
        <f>SUBTOTAL(9,G144:G173)</f>
        <v>334500</v>
      </c>
      <c r="H174" s="19">
        <f>SUBTOTAL(9,H144:H173)</f>
        <v>29837735</v>
      </c>
      <c r="I174" s="19">
        <f>SUBTOTAL(9,I144:I173)</f>
        <v>7275916.96</v>
      </c>
      <c r="J174" s="20">
        <f t="shared" ref="J174" si="55">I174/H174</f>
        <v>0.24384950667334501</v>
      </c>
      <c r="K174" s="19">
        <f>SUBTOTAL(9,K144:K173)</f>
        <v>6971238.2800000003</v>
      </c>
      <c r="L174" s="19">
        <f>SUBTOTAL(9,L144:L173)</f>
        <v>0</v>
      </c>
      <c r="M174" s="19">
        <f>SUBTOTAL(9,M144:M173)</f>
        <v>6971238.2800000003</v>
      </c>
      <c r="N174" s="20">
        <f t="shared" si="41"/>
        <v>0.95812504710059254</v>
      </c>
      <c r="O174" s="19">
        <f>SUBTOTAL(9,O144:O173)</f>
        <v>304678.68</v>
      </c>
      <c r="P174" s="19">
        <f>SUBTOTAL(9,P144:P173)</f>
        <v>-22561818.039999999</v>
      </c>
    </row>
    <row r="175" spans="1:16" x14ac:dyDescent="0.2">
      <c r="A175" s="1"/>
      <c r="B175" s="13"/>
      <c r="C175" s="13"/>
      <c r="D175" s="13"/>
      <c r="E175" s="2"/>
      <c r="F175" s="3"/>
      <c r="G175" s="3"/>
      <c r="H175" s="3"/>
      <c r="I175" s="3"/>
      <c r="J175" s="17"/>
      <c r="K175" s="3"/>
      <c r="L175" s="3"/>
      <c r="M175" s="3"/>
      <c r="N175" s="17"/>
      <c r="O175" s="3"/>
      <c r="P175" s="18"/>
    </row>
    <row r="176" spans="1:16" x14ac:dyDescent="0.2">
      <c r="A176" s="26" t="s">
        <v>209</v>
      </c>
      <c r="B176" s="13" t="str">
        <f t="shared" si="37"/>
        <v>8</v>
      </c>
      <c r="C176" s="13" t="str">
        <f t="shared" si="38"/>
        <v>83</v>
      </c>
      <c r="D176" s="13" t="str">
        <f t="shared" si="39"/>
        <v>830</v>
      </c>
      <c r="E176" s="27" t="s">
        <v>210</v>
      </c>
      <c r="F176" s="28">
        <v>7500</v>
      </c>
      <c r="G176" s="28">
        <v>0</v>
      </c>
      <c r="H176" s="28">
        <v>7500</v>
      </c>
      <c r="I176" s="28">
        <v>152.4</v>
      </c>
      <c r="J176" s="17">
        <f t="shared" ref="J176:J184" si="56">IF(H176=0," ",I176/H176)</f>
        <v>2.0320000000000001E-2</v>
      </c>
      <c r="K176" s="28">
        <v>85.2</v>
      </c>
      <c r="L176" s="28">
        <v>0</v>
      </c>
      <c r="M176" s="28">
        <v>85.2</v>
      </c>
      <c r="N176" s="17">
        <f t="shared" si="41"/>
        <v>0.55905511811023623</v>
      </c>
      <c r="O176" s="28">
        <v>67.2</v>
      </c>
      <c r="P176" s="18">
        <f t="shared" si="42"/>
        <v>-7347.6</v>
      </c>
    </row>
    <row r="177" spans="1:16" x14ac:dyDescent="0.2">
      <c r="A177" s="26" t="s">
        <v>211</v>
      </c>
      <c r="B177" s="13" t="str">
        <f t="shared" ref="B177:B184" si="57">LEFT(A177,1)</f>
        <v>8</v>
      </c>
      <c r="C177" s="13" t="str">
        <f t="shared" ref="C177:C184" si="58">LEFT(A177,2)</f>
        <v>83</v>
      </c>
      <c r="D177" s="13" t="str">
        <f t="shared" ref="D177:D184" si="59">LEFT(A177,3)</f>
        <v>830</v>
      </c>
      <c r="E177" s="27" t="s">
        <v>212</v>
      </c>
      <c r="F177" s="28">
        <v>170000</v>
      </c>
      <c r="G177" s="28">
        <v>0</v>
      </c>
      <c r="H177" s="28">
        <v>170000</v>
      </c>
      <c r="I177" s="28">
        <v>15346.34</v>
      </c>
      <c r="J177" s="17">
        <f t="shared" si="56"/>
        <v>9.0272588235294118E-2</v>
      </c>
      <c r="K177" s="28">
        <v>15485.73</v>
      </c>
      <c r="L177" s="28">
        <v>139.38999999999999</v>
      </c>
      <c r="M177" s="28">
        <v>15346.34</v>
      </c>
      <c r="N177" s="17">
        <f t="shared" si="41"/>
        <v>1</v>
      </c>
      <c r="O177" s="28">
        <v>0</v>
      </c>
      <c r="P177" s="18">
        <f t="shared" si="42"/>
        <v>-154653.66</v>
      </c>
    </row>
    <row r="178" spans="1:16" x14ac:dyDescent="0.2">
      <c r="A178" s="26" t="s">
        <v>213</v>
      </c>
      <c r="B178" s="13" t="str">
        <f t="shared" si="57"/>
        <v>8</v>
      </c>
      <c r="C178" s="13" t="str">
        <f t="shared" si="58"/>
        <v>83</v>
      </c>
      <c r="D178" s="13" t="str">
        <f t="shared" si="59"/>
        <v>830</v>
      </c>
      <c r="E178" s="27" t="s">
        <v>214</v>
      </c>
      <c r="F178" s="28">
        <v>35000</v>
      </c>
      <c r="G178" s="28">
        <v>0</v>
      </c>
      <c r="H178" s="28">
        <v>35000</v>
      </c>
      <c r="I178" s="28">
        <v>0</v>
      </c>
      <c r="J178" s="17">
        <f t="shared" si="56"/>
        <v>0</v>
      </c>
      <c r="K178" s="28">
        <v>0</v>
      </c>
      <c r="L178" s="28">
        <v>0</v>
      </c>
      <c r="M178" s="28">
        <v>0</v>
      </c>
      <c r="N178" s="17" t="str">
        <f t="shared" si="41"/>
        <v xml:space="preserve"> </v>
      </c>
      <c r="O178" s="28">
        <v>0</v>
      </c>
      <c r="P178" s="18">
        <f t="shared" si="42"/>
        <v>-35000</v>
      </c>
    </row>
    <row r="179" spans="1:16" x14ac:dyDescent="0.2">
      <c r="A179" s="26" t="s">
        <v>324</v>
      </c>
      <c r="B179" s="13" t="str">
        <f t="shared" si="57"/>
        <v>8</v>
      </c>
      <c r="C179" s="13" t="str">
        <f t="shared" si="58"/>
        <v>83</v>
      </c>
      <c r="D179" s="13" t="str">
        <f t="shared" si="59"/>
        <v>830</v>
      </c>
      <c r="E179" s="27" t="s">
        <v>325</v>
      </c>
      <c r="F179" s="28">
        <v>0</v>
      </c>
      <c r="G179" s="28">
        <v>0</v>
      </c>
      <c r="H179" s="28">
        <v>0</v>
      </c>
      <c r="I179" s="28">
        <v>0</v>
      </c>
      <c r="J179" s="17" t="str">
        <f t="shared" si="56"/>
        <v xml:space="preserve"> </v>
      </c>
      <c r="K179" s="28">
        <v>0</v>
      </c>
      <c r="L179" s="28">
        <v>0</v>
      </c>
      <c r="M179" s="28">
        <v>0</v>
      </c>
      <c r="N179" s="17" t="str">
        <f t="shared" si="41"/>
        <v xml:space="preserve"> </v>
      </c>
      <c r="O179" s="28">
        <v>0</v>
      </c>
      <c r="P179" s="18">
        <f t="shared" si="42"/>
        <v>0</v>
      </c>
    </row>
    <row r="180" spans="1:16" x14ac:dyDescent="0.2">
      <c r="A180" s="26" t="s">
        <v>215</v>
      </c>
      <c r="B180" s="13" t="str">
        <f t="shared" si="57"/>
        <v>8</v>
      </c>
      <c r="C180" s="13" t="str">
        <f t="shared" si="58"/>
        <v>83</v>
      </c>
      <c r="D180" s="13" t="str">
        <f t="shared" si="59"/>
        <v>831</v>
      </c>
      <c r="E180" s="27" t="s">
        <v>216</v>
      </c>
      <c r="F180" s="28">
        <v>480000</v>
      </c>
      <c r="G180" s="28">
        <v>0</v>
      </c>
      <c r="H180" s="28">
        <v>480000</v>
      </c>
      <c r="I180" s="28">
        <v>157015.19</v>
      </c>
      <c r="J180" s="17">
        <f t="shared" si="56"/>
        <v>0.32711497916666665</v>
      </c>
      <c r="K180" s="28">
        <v>0</v>
      </c>
      <c r="L180" s="28">
        <v>5.39</v>
      </c>
      <c r="M180" s="28">
        <v>-5.39</v>
      </c>
      <c r="N180" s="17">
        <f t="shared" si="41"/>
        <v>-3.432788891316821E-5</v>
      </c>
      <c r="O180" s="28">
        <v>157020.57999999999</v>
      </c>
      <c r="P180" s="18">
        <f t="shared" si="42"/>
        <v>-322984.81</v>
      </c>
    </row>
    <row r="181" spans="1:16" x14ac:dyDescent="0.2">
      <c r="A181" s="26" t="s">
        <v>217</v>
      </c>
      <c r="B181" s="13" t="str">
        <f t="shared" si="57"/>
        <v>8</v>
      </c>
      <c r="C181" s="13" t="str">
        <f t="shared" si="58"/>
        <v>83</v>
      </c>
      <c r="D181" s="13" t="str">
        <f t="shared" si="59"/>
        <v>831</v>
      </c>
      <c r="E181" s="27" t="s">
        <v>218</v>
      </c>
      <c r="F181" s="28">
        <v>400000</v>
      </c>
      <c r="G181" s="28">
        <v>0</v>
      </c>
      <c r="H181" s="28">
        <v>400000</v>
      </c>
      <c r="I181" s="28">
        <v>31011.360000000001</v>
      </c>
      <c r="J181" s="17">
        <f t="shared" si="56"/>
        <v>7.7528399999999997E-2</v>
      </c>
      <c r="K181" s="28">
        <v>31011.360000000001</v>
      </c>
      <c r="L181" s="28">
        <v>0</v>
      </c>
      <c r="M181" s="28">
        <v>31011.360000000001</v>
      </c>
      <c r="N181" s="17">
        <f t="shared" si="41"/>
        <v>1</v>
      </c>
      <c r="O181" s="28">
        <v>0</v>
      </c>
      <c r="P181" s="18">
        <f t="shared" si="42"/>
        <v>-368988.64</v>
      </c>
    </row>
    <row r="182" spans="1:16" x14ac:dyDescent="0.2">
      <c r="A182" s="26" t="s">
        <v>326</v>
      </c>
      <c r="B182" s="13" t="str">
        <f t="shared" si="57"/>
        <v>8</v>
      </c>
      <c r="C182" s="13" t="str">
        <f t="shared" si="58"/>
        <v>87</v>
      </c>
      <c r="D182" s="13" t="str">
        <f t="shared" si="59"/>
        <v>870</v>
      </c>
      <c r="E182" s="27" t="s">
        <v>327</v>
      </c>
      <c r="F182" s="28">
        <v>0</v>
      </c>
      <c r="G182" s="28">
        <v>8949845.3800000008</v>
      </c>
      <c r="H182" s="28">
        <v>8949845.3800000008</v>
      </c>
      <c r="I182" s="28">
        <v>0</v>
      </c>
      <c r="J182" s="17">
        <f t="shared" si="56"/>
        <v>0</v>
      </c>
      <c r="K182" s="28">
        <v>0</v>
      </c>
      <c r="L182" s="28">
        <v>0</v>
      </c>
      <c r="M182" s="28">
        <v>0</v>
      </c>
      <c r="N182" s="17" t="str">
        <f t="shared" si="41"/>
        <v xml:space="preserve"> </v>
      </c>
      <c r="O182" s="28">
        <v>0</v>
      </c>
      <c r="P182" s="18">
        <f t="shared" si="42"/>
        <v>-8949845.3800000008</v>
      </c>
    </row>
    <row r="183" spans="1:16" x14ac:dyDescent="0.2">
      <c r="A183" s="26" t="s">
        <v>328</v>
      </c>
      <c r="B183" s="13" t="str">
        <f t="shared" si="57"/>
        <v>8</v>
      </c>
      <c r="C183" s="13" t="str">
        <f t="shared" si="58"/>
        <v>87</v>
      </c>
      <c r="D183" s="13" t="str">
        <f t="shared" si="59"/>
        <v>870</v>
      </c>
      <c r="E183" s="27" t="s">
        <v>329</v>
      </c>
      <c r="F183" s="28">
        <v>0</v>
      </c>
      <c r="G183" s="28">
        <v>11544129.77</v>
      </c>
      <c r="H183" s="28">
        <v>11544129.77</v>
      </c>
      <c r="I183" s="28">
        <v>0</v>
      </c>
      <c r="J183" s="17">
        <f t="shared" si="56"/>
        <v>0</v>
      </c>
      <c r="K183" s="28">
        <v>0</v>
      </c>
      <c r="L183" s="28">
        <v>0</v>
      </c>
      <c r="M183" s="28">
        <v>0</v>
      </c>
      <c r="N183" s="17" t="str">
        <f t="shared" si="41"/>
        <v xml:space="preserve"> </v>
      </c>
      <c r="O183" s="28">
        <v>0</v>
      </c>
      <c r="P183" s="18">
        <f t="shared" si="42"/>
        <v>-11544129.77</v>
      </c>
    </row>
    <row r="184" spans="1:16" x14ac:dyDescent="0.2">
      <c r="A184" s="26" t="s">
        <v>219</v>
      </c>
      <c r="B184" s="13" t="str">
        <f t="shared" si="57"/>
        <v>9</v>
      </c>
      <c r="C184" s="13" t="str">
        <f t="shared" si="58"/>
        <v>91</v>
      </c>
      <c r="D184" s="13" t="str">
        <f t="shared" si="59"/>
        <v>913</v>
      </c>
      <c r="E184" s="27" t="s">
        <v>220</v>
      </c>
      <c r="F184" s="28">
        <v>35000000</v>
      </c>
      <c r="G184" s="28">
        <v>0</v>
      </c>
      <c r="H184" s="28">
        <v>35000000</v>
      </c>
      <c r="I184" s="28">
        <v>0</v>
      </c>
      <c r="J184" s="17">
        <f t="shared" si="56"/>
        <v>0</v>
      </c>
      <c r="K184" s="28">
        <v>0</v>
      </c>
      <c r="L184" s="28">
        <v>0</v>
      </c>
      <c r="M184" s="28">
        <v>0</v>
      </c>
      <c r="N184" s="17" t="str">
        <f t="shared" si="41"/>
        <v xml:space="preserve"> </v>
      </c>
      <c r="O184" s="28">
        <v>0</v>
      </c>
      <c r="P184" s="18">
        <f t="shared" si="42"/>
        <v>-35000000</v>
      </c>
    </row>
    <row r="185" spans="1:16" s="16" customFormat="1" x14ac:dyDescent="0.2">
      <c r="A185" s="4"/>
      <c r="B185" s="4"/>
      <c r="C185" s="4"/>
      <c r="D185" s="4"/>
      <c r="E185" s="4" t="s">
        <v>21</v>
      </c>
      <c r="F185" s="19">
        <f>SUBTOTAL(9,F176:F184)</f>
        <v>36092500</v>
      </c>
      <c r="G185" s="19">
        <f>SUBTOTAL(9,G176:G184)</f>
        <v>20493975.149999999</v>
      </c>
      <c r="H185" s="19">
        <f>SUBTOTAL(9,H176:H184)</f>
        <v>56586475.149999999</v>
      </c>
      <c r="I185" s="19">
        <f>SUBTOTAL(9,I176:I184)</f>
        <v>203525.28999999998</v>
      </c>
      <c r="J185" s="20">
        <f t="shared" ref="J185" si="60">I185/H185</f>
        <v>3.5967126324884715E-3</v>
      </c>
      <c r="K185" s="19">
        <f>SUBTOTAL(9,K176:K184)</f>
        <v>46582.29</v>
      </c>
      <c r="L185" s="19">
        <f>SUBTOTAL(9,L176:L184)</f>
        <v>144.77999999999997</v>
      </c>
      <c r="M185" s="19">
        <f>SUBTOTAL(9,M176:M184)</f>
        <v>46437.51</v>
      </c>
      <c r="N185" s="20">
        <f t="shared" ref="N185" si="61">M185/I185</f>
        <v>0.22816579698768644</v>
      </c>
      <c r="O185" s="19">
        <f>SUBTOTAL(9,O176:O184)</f>
        <v>157087.78</v>
      </c>
      <c r="P185" s="19">
        <f>SUBTOTAL(9,P176:P184)</f>
        <v>-56382949.859999999</v>
      </c>
    </row>
    <row r="187" spans="1:16" s="16" customFormat="1" x14ac:dyDescent="0.2">
      <c r="E187" s="16" t="s">
        <v>22</v>
      </c>
      <c r="F187" s="19">
        <f>F185+F174+F142</f>
        <v>343615895</v>
      </c>
      <c r="G187" s="19">
        <f>G185+G174+G142</f>
        <v>22412643.789999999</v>
      </c>
      <c r="H187" s="19">
        <f>H185+H174+H142</f>
        <v>366028538.79000008</v>
      </c>
      <c r="I187" s="19">
        <f>I185+I174+I142</f>
        <v>153027230.77000004</v>
      </c>
      <c r="J187" s="20">
        <f t="shared" ref="J187" si="62">I187/H187</f>
        <v>0.4180745885986657</v>
      </c>
      <c r="K187" s="19">
        <f>K185+K174+K142</f>
        <v>59776292.539999984</v>
      </c>
      <c r="L187" s="19">
        <f>L185+L174+L142</f>
        <v>878388.94000000018</v>
      </c>
      <c r="M187" s="19">
        <f>M185+M174+M142</f>
        <v>58897903.599999979</v>
      </c>
      <c r="N187" s="20">
        <f t="shared" ref="N187" si="63">M187/I187</f>
        <v>0.38488511687520205</v>
      </c>
      <c r="O187" s="19">
        <f>O185+O174+O142</f>
        <v>94129327.169999972</v>
      </c>
      <c r="P187" s="19">
        <f>P185+P174+P142</f>
        <v>-213001308.01999998</v>
      </c>
    </row>
    <row r="189" spans="1:16" x14ac:dyDescent="0.2">
      <c r="F189" s="25"/>
      <c r="G189" s="25"/>
      <c r="H189" s="25"/>
      <c r="I189" s="25"/>
      <c r="K189" s="25"/>
      <c r="L189" s="25"/>
      <c r="M189" s="25"/>
      <c r="O189" s="25"/>
      <c r="P189" s="18"/>
    </row>
    <row r="190" spans="1:16" x14ac:dyDescent="0.2">
      <c r="F190" s="25"/>
      <c r="G190" s="25"/>
      <c r="H190" s="25"/>
      <c r="I190" s="25"/>
      <c r="K190" s="25"/>
      <c r="L190" s="25"/>
      <c r="M190" s="25"/>
      <c r="O190" s="25"/>
    </row>
  </sheetData>
  <autoFilter ref="A5:P184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2 N185 N187 N174 J187 J185 J174 J14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ABRIL 23</vt:lpstr>
      <vt:lpstr>'EJECUCIÓN INGRESOS ABRIL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2023-02-13T09:00:42Z</cp:lastPrinted>
  <dcterms:created xsi:type="dcterms:W3CDTF">2016-04-19T12:01:28Z</dcterms:created>
  <dcterms:modified xsi:type="dcterms:W3CDTF">2023-05-02T08:26:29Z</dcterms:modified>
</cp:coreProperties>
</file>