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11 - NOVIEMBRE\"/>
    </mc:Choice>
  </mc:AlternateContent>
  <xr:revisionPtr revIDLastSave="0" documentId="13_ncr:1_{2DD49C2C-29DD-4267-8286-C6CB5129257E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0 NOVIEM 23" sheetId="1" r:id="rId1"/>
  </sheets>
  <definedNames>
    <definedName name="_xlnm._FilterDatabase" localSheetId="0" hidden="1">'EJECUCIÓN INGRESOS 30 NOVIEM 23'!$A$5:$P$202</definedName>
    <definedName name="_xlnm.Print_Titles" localSheetId="0">'EJECUCIÓN INGRESOS 30 NOVIEM 23'!$1:$5</definedName>
  </definedNames>
  <calcPr calcId="152511"/>
</workbook>
</file>

<file path=xl/calcChain.xml><?xml version="1.0" encoding="utf-8"?>
<calcChain xmlns="http://schemas.openxmlformats.org/spreadsheetml/2006/main">
  <c r="P150" i="1" l="1"/>
  <c r="P151" i="1"/>
  <c r="P152" i="1"/>
  <c r="P153" i="1"/>
  <c r="P154" i="1"/>
  <c r="P155" i="1"/>
  <c r="N150" i="1"/>
  <c r="N151" i="1"/>
  <c r="N152" i="1"/>
  <c r="N153" i="1"/>
  <c r="N154" i="1"/>
  <c r="N155" i="1"/>
  <c r="J151" i="1"/>
  <c r="J152" i="1"/>
  <c r="J153" i="1"/>
  <c r="J154" i="1"/>
  <c r="J155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J159" i="1" l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F203" i="1" l="1"/>
  <c r="G203" i="1"/>
  <c r="H203" i="1"/>
  <c r="I203" i="1"/>
  <c r="K203" i="1" l="1"/>
  <c r="L203" i="1"/>
  <c r="M203" i="1"/>
  <c r="B186" i="1" l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F156" i="1"/>
  <c r="D158" i="1" l="1"/>
  <c r="D166" i="1" l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J195" i="1" l="1"/>
  <c r="J196" i="1"/>
  <c r="J197" i="1"/>
  <c r="J198" i="1"/>
  <c r="J199" i="1"/>
  <c r="J200" i="1"/>
  <c r="J201" i="1"/>
  <c r="J202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D194" i="1" l="1"/>
  <c r="D195" i="1"/>
  <c r="D196" i="1"/>
  <c r="D197" i="1"/>
  <c r="D198" i="1"/>
  <c r="D199" i="1"/>
  <c r="D200" i="1"/>
  <c r="D201" i="1"/>
  <c r="D202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P195" i="1" l="1"/>
  <c r="P196" i="1"/>
  <c r="P197" i="1"/>
  <c r="P198" i="1"/>
  <c r="P199" i="1"/>
  <c r="P200" i="1"/>
  <c r="P201" i="1"/>
  <c r="P202" i="1"/>
  <c r="N195" i="1"/>
  <c r="N196" i="1"/>
  <c r="N197" i="1"/>
  <c r="N198" i="1"/>
  <c r="N199" i="1"/>
  <c r="N200" i="1"/>
  <c r="N201" i="1"/>
  <c r="N202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K192" i="1"/>
  <c r="L192" i="1"/>
  <c r="M192" i="1"/>
  <c r="B158" i="1" l="1"/>
  <c r="C158" i="1"/>
  <c r="B166" i="1"/>
  <c r="C166" i="1"/>
  <c r="B167" i="1"/>
  <c r="C167" i="1"/>
  <c r="B168" i="1"/>
  <c r="C168" i="1"/>
  <c r="P194" i="1" l="1"/>
  <c r="P158" i="1"/>
  <c r="N53" i="1" l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P49" i="1" l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N158" i="1" l="1"/>
  <c r="J158" i="1" l="1"/>
  <c r="J6" i="1" l="1"/>
  <c r="O156" i="1" l="1"/>
  <c r="M156" i="1"/>
  <c r="M205" i="1" s="1"/>
  <c r="L156" i="1"/>
  <c r="L205" i="1" s="1"/>
  <c r="K156" i="1"/>
  <c r="K205" i="1" s="1"/>
  <c r="I156" i="1"/>
  <c r="H156" i="1"/>
  <c r="G156" i="1"/>
  <c r="N156" i="1" l="1"/>
  <c r="J156" i="1"/>
  <c r="N194" i="1" l="1"/>
  <c r="N6" i="1"/>
  <c r="J194" i="1"/>
  <c r="O203" i="1"/>
  <c r="O192" i="1"/>
  <c r="G192" i="1"/>
  <c r="G205" i="1" s="1"/>
  <c r="H192" i="1"/>
  <c r="H205" i="1" s="1"/>
  <c r="I192" i="1"/>
  <c r="I205" i="1" s="1"/>
  <c r="F192" i="1"/>
  <c r="F205" i="1" s="1"/>
  <c r="B194" i="1"/>
  <c r="C194" i="1"/>
  <c r="O205" i="1" l="1"/>
  <c r="N192" i="1"/>
  <c r="P203" i="1"/>
  <c r="P192" i="1"/>
  <c r="N203" i="1"/>
  <c r="J192" i="1"/>
  <c r="J203" i="1"/>
  <c r="P6" i="1"/>
  <c r="P156" i="1" s="1"/>
  <c r="J205" i="1" l="1"/>
  <c r="P205" i="1"/>
  <c r="N205" i="1"/>
</calcChain>
</file>

<file path=xl/sharedStrings.xml><?xml version="1.0" encoding="utf-8"?>
<sst xmlns="http://schemas.openxmlformats.org/spreadsheetml/2006/main" count="216" uniqueCount="209">
  <si>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</si>
  <si>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</si>
  <si>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</si>
  <si>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</si>
  <si>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</si>
  <si>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</si>
  <si>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</si>
  <si>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</si>
  <si>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</si>
  <si>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</si>
  <si>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</si>
  <si>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</si>
  <si>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</si>
  <si>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</si>
  <si>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</si>
  <si>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</si>
  <si>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</si>
  <si>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</si>
  <si>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</si>
  <si>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</si>
  <si>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</si>
  <si>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</si>
  <si>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</si>
  <si>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</si>
  <si>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</si>
  <si>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</si>
  <si>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</si>
  <si>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</si>
  <si>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</si>
  <si>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</si>
  <si>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</si>
  <si>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</si>
  <si>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</si>
  <si>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</si>
  <si>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</si>
  <si>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</si>
  <si>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</si>
  <si>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</si>
  <si>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</si>
  <si>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</si>
  <si>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</si>
  <si>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</si>
  <si>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</si>
  <si>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</si>
  <si>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</si>
  <si>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</si>
  <si>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</si>
  <si>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</si>
  <si>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</si>
  <si>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</si>
  <si>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</si>
  <si>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</si>
  <si>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</si>
  <si>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</si>
  <si>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</si>
  <si>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</si>
  <si>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</si>
  <si>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</si>
  <si>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</si>
  <si>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</si>
  <si>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</si>
  <si>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</si>
  <si>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</si>
  <si>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</si>
  <si>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</si>
  <si>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</si>
  <si>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</si>
  <si>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</si>
  <si>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</si>
  <si>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</si>
  <si>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</si>
  <si>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residuos planta de tratamiento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</si>
  <si>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</si>
  <si>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</si>
  <si>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</si>
  <si>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</si>
  <si>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</si>
  <si>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</si>
  <si>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</si>
  <si>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INFRACCIÓN PREVENCIÓN SANITARIA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</si>
  <si>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</si>
  <si>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</si>
  <si>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</si>
  <si>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</si>
  <si>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</si>
  <si>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</si>
  <si>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</si>
  <si>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</si>
  <si>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</si>
  <si>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Recursos eventuales.</t>
  </si>
  <si>
    <t>Derechos de exámen</t>
  </si>
  <si>
    <t>COMPENSACIÓN GASTOS S. EN NÓMINA</t>
  </si>
  <si>
    <t>COMPENSACION GASTOS SUMINISTROS</t>
  </si>
  <si>
    <t>Ingresos por publicidad en pantallas</t>
  </si>
  <si>
    <t>SALDOS ANTERIORES A 2010 EN CONCURSO DE ACREEDORES</t>
  </si>
  <si>
    <t>DOTAC.ADICIONAL FINANCIACION EE.LL. SALDOS NEGAT. LIQ.202O</t>
  </si>
  <si>
    <t>Fondo Complementario de Financiación.</t>
  </si>
  <si>
    <t>LIQUIDACIONES DEF.POSITIVAS FONDO COMPLEMENT.FINANCIACION</t>
  </si>
  <si>
    <t>BONIFICACIÓN PVP PRODUCTOS ENERGÉTICOS RD LEY 6/2022</t>
  </si>
  <si>
    <t>Subvención para el transporte público</t>
  </si>
  <si>
    <t>Mº Sanidad: Plan prevención adicciones</t>
  </si>
  <si>
    <t>Mº Igualdad. Pacto de Estado contra Violencia Género</t>
  </si>
  <si>
    <t>Subvención Mº Sanidad. Juntas Arbitrales de Consumo</t>
  </si>
  <si>
    <t>Deleg. Gobierno CyL.- Confección papeletas electorales</t>
  </si>
  <si>
    <t>Mº C. e Innov. Subv. contrat. Agentes Innovación</t>
  </si>
  <si>
    <t>Otras transf.UE. Fdos. MRR-Área Innovación.</t>
  </si>
  <si>
    <t>Fdos. MRR. Mº Trabajo y Transición Ecológica. Medio Ambien</t>
  </si>
  <si>
    <t>INE.- ACTUALIZACIÓN CENSO ELECTORAL 2022</t>
  </si>
  <si>
    <t>De soci merc estat,entid públic empr y otros organ públicos</t>
  </si>
  <si>
    <t>JCYL.- SAD: Atención a menores situación riesgo desprotec.</t>
  </si>
  <si>
    <t>Junta CyL: Ayuda a domicilio</t>
  </si>
  <si>
    <t>Junta CyL: Teleasistencia</t>
  </si>
  <si>
    <t>Junta CyL: Equipos de acción social básica</t>
  </si>
  <si>
    <t>Junta CyL: Apoyo a familias</t>
  </si>
  <si>
    <t>Junta CyL: Apoyo a inmigrantes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</si>
  <si>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</si>
  <si>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</si>
  <si>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</si>
  <si>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</si>
  <si>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</si>
  <si>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</si>
  <si>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</si>
  <si>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</si>
  <si>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</si>
  <si>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JCYL.- Subv. Escolariz. Gratuita Educación Infantil</t>
  </si>
  <si>
    <t>Junta CyL: prevención drogodependencia</t>
  </si>
  <si>
    <t>JCYL. Ayudas para reactivar comercio de proximidad</t>
  </si>
  <si>
    <t>Junta CyL: comedor transeuntes</t>
  </si>
  <si>
    <t>Junta CyL: Centros de personas mayores</t>
  </si>
  <si>
    <t>Junta CyL: Participación tributos comunidad (incondicionada)</t>
  </si>
  <si>
    <t>Subv. Junta Castilla y León: Feria del Libro</t>
  </si>
  <si>
    <t>Junta CyL: Gratuidad en escuelas infantiles.</t>
  </si>
  <si>
    <t>Fdos. MRR Mº de Trabajo y Economía Social (ECYL)</t>
  </si>
  <si>
    <t>ECYL: programa mixto Pintura IV</t>
  </si>
  <si>
    <t>ECYL.- Subv. JOVEL 2022-2023</t>
  </si>
  <si>
    <t>ECYL.- Subv. QUINTEL 2022-2023</t>
  </si>
  <si>
    <t>ECYL.- Subv. MAYEL 2022-2023</t>
  </si>
  <si>
    <t>ECYL.- PROGRAMA MIXTO PARQUES Y JARDINES - IV</t>
  </si>
  <si>
    <t>ECYL.- PROGRAMA MIXTO PINTURA DECORATIVA - V</t>
  </si>
  <si>
    <t>ECYL.- PROGRAMA MIXTO VALLADOLID CIUDA - VI</t>
  </si>
  <si>
    <t>APORT.FUNCIONES INTERVENTOR MANCOMUNIDAD TIERRAS VA</t>
  </si>
  <si>
    <t>Aportación para personal de apoyo MIG URBANA y ALFOZ</t>
  </si>
  <si>
    <t>FEMP.- PROGRAMAS JUVENILES POR LOS ODS</t>
  </si>
  <si>
    <t>Proyecto PE4TRANS</t>
  </si>
  <si>
    <t>Proyecto INDNATUR</t>
  </si>
  <si>
    <t>Subvención CENCYL-Ciudades Verdes</t>
  </si>
  <si>
    <t>Subvención INDNATUR Fdos. INTERREG</t>
  </si>
  <si>
    <t>Subvención CIRCULAR LABS</t>
  </si>
  <si>
    <t>Proyecto URBAN GREEN UP</t>
  </si>
  <si>
    <t>Proyecto PROSPECT+ cambio climático</t>
  </si>
  <si>
    <t>Proyecto PROSPECT+.</t>
  </si>
  <si>
    <t>Proyecto AEROSOLDF.</t>
  </si>
  <si>
    <t>Proyecto URBANE.</t>
  </si>
  <si>
    <t>Proyecto PE4TRANS.</t>
  </si>
  <si>
    <t>PROG. HORIZONTE EUROPA. PROY. SPINE</t>
  </si>
  <si>
    <t>PROY.EUROPEO HORIZON: LEGOFIT</t>
  </si>
  <si>
    <t>HORIZONTE 2020.- proy. URBANEW (CLIMATE KIC)</t>
  </si>
  <si>
    <t>Otras transf.Unión Europea. Fdos. MRR-Área Innovación.</t>
  </si>
  <si>
    <t>Fdos. MRR Mº de Trabajo y Economía Social</t>
  </si>
  <si>
    <t>Intereses de cuentas corrientes</t>
  </si>
  <si>
    <t>De soc y entidades dependientes de las entidades locales.</t>
  </si>
  <si>
    <t>Dividendos y participación beneficios de empresas privadas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</si>
  <si>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</si>
  <si>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</si>
  <si>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</si>
  <si>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</si>
  <si>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</si>
  <si>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Otros ingresos patrimoniales.</t>
  </si>
  <si>
    <t>Ingresos por publicidad en vallas y marquesinas</t>
  </si>
  <si>
    <t>Patrimonio público del suelo.</t>
  </si>
  <si>
    <t>REINTEGROS DE EJERCICIOS CERRADOS SECTOR 44 INDUSTRIAL JALON</t>
  </si>
  <si>
    <t>REINTEGRO EJERCICIOS CERRADOS ""SECTOR 12 LOS VIVEROS""</t>
  </si>
  <si>
    <t>Otras transf.UE.Fdos.MRR (Mº I., Comercio y T.)  Innovación.</t>
  </si>
  <si>
    <t>Transf. UE. Fondos MRR. Mº Polít.Terr. Área de Planificación</t>
  </si>
  <si>
    <t>Otras Transf. UE Fdos. MRR. Área de Movilidad. (MITMA)</t>
  </si>
  <si>
    <t>Transf. UE. Fdos. MRR: Ciudades Conectadas Mº T., Movilidad.</t>
  </si>
  <si>
    <t>Transf. UE. Fds. MRR:  Área de Urbanismo. (MITMA)</t>
  </si>
  <si>
    <t>Transf. UE. Fds. MRR:  Área de Educación (MITMA)</t>
  </si>
  <si>
    <t>UE: Fdos. MRR: Área de Educación y Cultura (MITMA)</t>
  </si>
  <si>
    <t>UE: Fdos. MRR. Área M.Ambiente ZBE (MITMA)</t>
  </si>
  <si>
    <t>De otras soc merc est, ent púb emp y otros organismos púb</t>
  </si>
  <si>
    <t>Junta CyL: Plan de la vivienda</t>
  </si>
  <si>
    <t>Otras transf. UE Fdos. MRR  (JCYL) Serv. Sociales.</t>
  </si>
  <si>
    <t>Transf. UE. Fds. MRR:  Área de Medio Ambiente. (JCYL)</t>
  </si>
  <si>
    <t>Transf. UE. Fds. MRR:  Área de Educación (JCYL)</t>
  </si>
  <si>
    <t>JCYL- Fondo de Cooperación Local inversiones ODS.</t>
  </si>
  <si>
    <t>Transf. UE. Fds. MRR:  Área de Salud Pública. (JCYL)</t>
  </si>
  <si>
    <t>Aportaciones empresas Asociación Amigos Catedral.</t>
  </si>
  <si>
    <t>FONDOS FEDER (JCYL).- EQUIPAMIENTO SEIS Y PC</t>
  </si>
  <si>
    <t>Proyecto CIRCULAR LABS</t>
  </si>
  <si>
    <t>Transf. UE. Fds. MRR:  Área de Medio Ambiente.</t>
  </si>
  <si>
    <t>Otras Transf. UE Fdos. MRR. Área de Movilidad.</t>
  </si>
  <si>
    <t>Transf. UE. Fds. MRR:  Área de Urbanismo.</t>
  </si>
  <si>
    <t>Transf. UE. Fds. MRR:  Área de Educación.</t>
  </si>
  <si>
    <t>Transf. UE. Fds. MRR:  Área de Cultura.</t>
  </si>
  <si>
    <t>Transf. UE. Fds. MRR:  Área de Salud Pública.</t>
  </si>
  <si>
    <t>Reintegro de anuncios por cuenta de particulares</t>
  </si>
  <si>
    <t>Reintregro de anticipos al personal</t>
  </si>
  <si>
    <t>Reintegros indemnización daños asegurados</t>
  </si>
  <si>
    <t>Reintegros del Plan Parcial Industrial Jalón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</si>
  <si>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</si>
  <si>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</si>
  <si>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</si>
  <si>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</si>
  <si>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</si>
  <si>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Ingresos Centro de Formación</t>
  </si>
  <si>
    <t>JCYL.- prog. Educación Ambiental</t>
  </si>
  <si>
    <t>ECYL: programa mixto Valladolid Cuida V</t>
  </si>
  <si>
    <t>Transf. UE. Fds. MRR:  Área de Cultura y Turismo (JCYL)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</si>
</sst>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8"/>
  <sheetViews>
    <sheetView showGridLines="0" tabSelected="1" view="pageLayout" zoomScaleNormal="85" workbookViewId="0">
      <selection activeCell="B191" sqref="B191"/>
    </sheetView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2023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45260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10229890</v>
      </c>
      <c r="G6" s="38">
        <v>0</v>
      </c>
      <c r="H6" s="38">
        <v>10229890</v>
      </c>
      <c r="I6" s="38">
        <v>10368099.869999999</v>
      </c>
      <c r="J6" s="11">
        <f>IF(H6=0," ",I6/H6)</f>
        <v>1.013510396494977</v>
      </c>
      <c r="K6" s="38">
        <v>10416039.630000001</v>
      </c>
      <c r="L6" s="38">
        <v>47939.76</v>
      </c>
      <c r="M6" s="38">
        <v>10368099.869999999</v>
      </c>
      <c r="N6" s="11">
        <f>IF(I6=0," ",M6/I6)</f>
        <v>1</v>
      </c>
      <c r="O6" s="38">
        <v>0</v>
      </c>
      <c r="P6" s="12">
        <f>I6-H6</f>
        <v>138209.86999999918</v>
      </c>
    </row>
    <row r="7" spans="1:16" s="39" customFormat="1" x14ac:dyDescent="0.2">
      <c r="A7" s="35">
        <v>11200</v>
      </c>
      <c r="B7" s="19" t="str">
        <f t="shared" ref="B7:B53" si="0">LEFT(A7,1)</f>
        <v>1</v>
      </c>
      <c r="C7" s="19" t="str">
        <f t="shared" ref="C7:C53" si="1">LEFT(A7,2)</f>
        <v>11</v>
      </c>
      <c r="D7" s="36" t="str">
        <f t="shared" ref="D7:D53" si="2">LEFT(A7,3)</f>
        <v>112</v>
      </c>
      <c r="E7" s="37" t="s">
        <v>24</v>
      </c>
      <c r="F7" s="38">
        <v>330000</v>
      </c>
      <c r="G7" s="38">
        <v>0</v>
      </c>
      <c r="H7" s="38">
        <v>330000</v>
      </c>
      <c r="I7" s="38">
        <v>295755.82</v>
      </c>
      <c r="J7" s="11">
        <f t="shared" ref="J7:J70" si="3">IF(H7=0," ",I7/H7)</f>
        <v>0.89622975757575762</v>
      </c>
      <c r="K7" s="38">
        <v>267275.31</v>
      </c>
      <c r="L7" s="38">
        <v>2133.7800000000002</v>
      </c>
      <c r="M7" s="38">
        <v>265141.53000000003</v>
      </c>
      <c r="N7" s="11">
        <f t="shared" ref="N7:N52" si="4">IF(I7=0," ",M7/I7)</f>
        <v>0.89648795415082627</v>
      </c>
      <c r="O7" s="38">
        <v>30614.29</v>
      </c>
      <c r="P7" s="12">
        <f t="shared" ref="P7:P48" si="5">I7-H7</f>
        <v>-34244.179999999993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74000000</v>
      </c>
      <c r="G8" s="38">
        <v>0</v>
      </c>
      <c r="H8" s="38">
        <v>74000000</v>
      </c>
      <c r="I8" s="38">
        <v>75168781.109999999</v>
      </c>
      <c r="J8" s="11">
        <f t="shared" si="3"/>
        <v>1.0157943393243243</v>
      </c>
      <c r="K8" s="38">
        <v>69622764.450000003</v>
      </c>
      <c r="L8" s="38">
        <v>366030.77</v>
      </c>
      <c r="M8" s="38">
        <v>69256733.680000007</v>
      </c>
      <c r="N8" s="11">
        <f t="shared" si="4"/>
        <v>0.92134969673981459</v>
      </c>
      <c r="O8" s="38">
        <v>5912047.4299999997</v>
      </c>
      <c r="P8" s="12">
        <f t="shared" si="5"/>
        <v>1168781.1099999994</v>
      </c>
    </row>
    <row r="9" spans="1:16" s="39" customFormat="1" x14ac:dyDescent="0.2">
      <c r="A9" s="35">
        <v>11400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0</v>
      </c>
      <c r="G9" s="38">
        <v>0</v>
      </c>
      <c r="H9" s="38">
        <v>0</v>
      </c>
      <c r="I9" s="38">
        <v>22711.19</v>
      </c>
      <c r="J9" s="11" t="str">
        <f t="shared" si="3"/>
        <v xml:space="preserve"> </v>
      </c>
      <c r="K9" s="38">
        <v>22711.19</v>
      </c>
      <c r="L9" s="38">
        <v>0</v>
      </c>
      <c r="M9" s="38">
        <v>22711.19</v>
      </c>
      <c r="N9" s="11">
        <f t="shared" si="4"/>
        <v>1</v>
      </c>
      <c r="O9" s="38">
        <v>0</v>
      </c>
      <c r="P9" s="12">
        <f t="shared" si="5"/>
        <v>22711.19</v>
      </c>
    </row>
    <row r="10" spans="1:16" s="39" customFormat="1" x14ac:dyDescent="0.2">
      <c r="A10" s="35">
        <v>11500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115</v>
      </c>
      <c r="E10" s="37" t="s">
        <v>27</v>
      </c>
      <c r="F10" s="38">
        <v>16000000</v>
      </c>
      <c r="G10" s="38">
        <v>0</v>
      </c>
      <c r="H10" s="38">
        <v>16000000</v>
      </c>
      <c r="I10" s="38">
        <v>15292930.970000001</v>
      </c>
      <c r="J10" s="11">
        <f t="shared" si="3"/>
        <v>0.95580818562500003</v>
      </c>
      <c r="K10" s="38">
        <v>13424022.130000001</v>
      </c>
      <c r="L10" s="38">
        <v>54631.96</v>
      </c>
      <c r="M10" s="38">
        <v>13369390.17</v>
      </c>
      <c r="N10" s="11">
        <f t="shared" si="4"/>
        <v>0.8742202653125557</v>
      </c>
      <c r="O10" s="38">
        <v>1923540.8</v>
      </c>
      <c r="P10" s="12">
        <f t="shared" si="5"/>
        <v>-707069.02999999933</v>
      </c>
    </row>
    <row r="11" spans="1:16" s="39" customFormat="1" x14ac:dyDescent="0.2">
      <c r="A11" s="35">
        <v>11600</v>
      </c>
      <c r="B11" s="19" t="str">
        <f t="shared" si="0"/>
        <v>1</v>
      </c>
      <c r="C11" s="19" t="str">
        <f t="shared" si="1"/>
        <v>11</v>
      </c>
      <c r="D11" s="36" t="str">
        <f t="shared" si="2"/>
        <v>116</v>
      </c>
      <c r="E11" s="37" t="s">
        <v>28</v>
      </c>
      <c r="F11" s="38">
        <v>3250000</v>
      </c>
      <c r="G11" s="38">
        <v>0</v>
      </c>
      <c r="H11" s="38">
        <v>3250000</v>
      </c>
      <c r="I11" s="38">
        <v>5083731.6100000003</v>
      </c>
      <c r="J11" s="11">
        <f t="shared" si="3"/>
        <v>1.5642251107692309</v>
      </c>
      <c r="K11" s="38">
        <v>5158661.8600000003</v>
      </c>
      <c r="L11" s="38">
        <v>126229.19</v>
      </c>
      <c r="M11" s="38">
        <v>5032432.67</v>
      </c>
      <c r="N11" s="11">
        <f t="shared" si="4"/>
        <v>0.98990919585544357</v>
      </c>
      <c r="O11" s="38">
        <v>51298.94</v>
      </c>
      <c r="P11" s="12">
        <f t="shared" si="5"/>
        <v>1833731.6100000003</v>
      </c>
    </row>
    <row r="12" spans="1:16" s="39" customFormat="1" x14ac:dyDescent="0.2">
      <c r="A12" s="35">
        <v>13000</v>
      </c>
      <c r="B12" s="19" t="str">
        <f t="shared" si="0"/>
        <v>1</v>
      </c>
      <c r="C12" s="19" t="str">
        <f t="shared" si="1"/>
        <v>13</v>
      </c>
      <c r="D12" s="36" t="str">
        <f t="shared" si="2"/>
        <v>130</v>
      </c>
      <c r="E12" s="37" t="s">
        <v>29</v>
      </c>
      <c r="F12" s="38">
        <v>11700000</v>
      </c>
      <c r="G12" s="38">
        <v>0</v>
      </c>
      <c r="H12" s="38">
        <v>11700000</v>
      </c>
      <c r="I12" s="38">
        <v>10973770.24</v>
      </c>
      <c r="J12" s="11">
        <f t="shared" si="3"/>
        <v>0.93792908034188038</v>
      </c>
      <c r="K12" s="38">
        <v>3165800.3</v>
      </c>
      <c r="L12" s="38">
        <v>67888.14</v>
      </c>
      <c r="M12" s="38">
        <v>3097912.16</v>
      </c>
      <c r="N12" s="11">
        <f t="shared" si="4"/>
        <v>0.28230153285950338</v>
      </c>
      <c r="O12" s="38">
        <v>7875858.0800000001</v>
      </c>
      <c r="P12" s="12">
        <f t="shared" si="5"/>
        <v>-726229.75999999978</v>
      </c>
    </row>
    <row r="13" spans="1:16" s="39" customFormat="1" x14ac:dyDescent="0.2">
      <c r="A13" s="35">
        <v>21000</v>
      </c>
      <c r="B13" s="19" t="str">
        <f t="shared" si="0"/>
        <v>2</v>
      </c>
      <c r="C13" s="19" t="str">
        <f t="shared" si="1"/>
        <v>21</v>
      </c>
      <c r="D13" s="36" t="str">
        <f t="shared" si="2"/>
        <v>210</v>
      </c>
      <c r="E13" s="37" t="s">
        <v>30</v>
      </c>
      <c r="F13" s="38">
        <v>6602690</v>
      </c>
      <c r="G13" s="38">
        <v>0</v>
      </c>
      <c r="H13" s="38">
        <v>6602690</v>
      </c>
      <c r="I13" s="38">
        <v>5754774.1600000001</v>
      </c>
      <c r="J13" s="11">
        <f t="shared" si="3"/>
        <v>0.87158024380971999</v>
      </c>
      <c r="K13" s="38">
        <v>6035639.1699999999</v>
      </c>
      <c r="L13" s="38">
        <v>280865.01</v>
      </c>
      <c r="M13" s="38">
        <v>5754774.1600000001</v>
      </c>
      <c r="N13" s="11">
        <f t="shared" si="4"/>
        <v>1</v>
      </c>
      <c r="O13" s="38">
        <v>0</v>
      </c>
      <c r="P13" s="12">
        <f t="shared" si="5"/>
        <v>-847915.83999999985</v>
      </c>
    </row>
    <row r="14" spans="1:16" s="39" customFormat="1" x14ac:dyDescent="0.2">
      <c r="A14" s="35">
        <v>22000</v>
      </c>
      <c r="B14" s="19" t="str">
        <f t="shared" si="0"/>
        <v>2</v>
      </c>
      <c r="C14" s="19" t="str">
        <f t="shared" si="1"/>
        <v>22</v>
      </c>
      <c r="D14" s="36" t="str">
        <f t="shared" si="2"/>
        <v>220</v>
      </c>
      <c r="E14" s="37" t="s">
        <v>31</v>
      </c>
      <c r="F14" s="38">
        <v>104460</v>
      </c>
      <c r="G14" s="38">
        <v>0</v>
      </c>
      <c r="H14" s="38">
        <v>104460</v>
      </c>
      <c r="I14" s="38">
        <v>78219.05</v>
      </c>
      <c r="J14" s="11">
        <f t="shared" si="3"/>
        <v>0.74879427532069698</v>
      </c>
      <c r="K14" s="38">
        <v>95491.77</v>
      </c>
      <c r="L14" s="38">
        <v>17272.72</v>
      </c>
      <c r="M14" s="38">
        <v>78219.05</v>
      </c>
      <c r="N14" s="11">
        <f t="shared" si="4"/>
        <v>1</v>
      </c>
      <c r="O14" s="38">
        <v>0</v>
      </c>
      <c r="P14" s="12">
        <f t="shared" si="5"/>
        <v>-26240.949999999997</v>
      </c>
    </row>
    <row r="15" spans="1:16" s="39" customFormat="1" x14ac:dyDescent="0.2">
      <c r="A15" s="35">
        <v>22001</v>
      </c>
      <c r="B15" s="19" t="str">
        <f t="shared" si="0"/>
        <v>2</v>
      </c>
      <c r="C15" s="19" t="str">
        <f t="shared" si="1"/>
        <v>22</v>
      </c>
      <c r="D15" s="36" t="str">
        <f t="shared" si="2"/>
        <v>220</v>
      </c>
      <c r="E15" s="37" t="s">
        <v>32</v>
      </c>
      <c r="F15" s="38">
        <v>31350</v>
      </c>
      <c r="G15" s="38">
        <v>0</v>
      </c>
      <c r="H15" s="38">
        <v>31350</v>
      </c>
      <c r="I15" s="38">
        <v>29382.49</v>
      </c>
      <c r="J15" s="11">
        <f t="shared" si="3"/>
        <v>0.93724051036682621</v>
      </c>
      <c r="K15" s="38">
        <v>29382.49</v>
      </c>
      <c r="L15" s="38">
        <v>0</v>
      </c>
      <c r="M15" s="38">
        <v>29382.49</v>
      </c>
      <c r="N15" s="11">
        <f t="shared" si="4"/>
        <v>1</v>
      </c>
      <c r="O15" s="38">
        <v>0</v>
      </c>
      <c r="P15" s="12">
        <f t="shared" si="5"/>
        <v>-1967.5099999999984</v>
      </c>
    </row>
    <row r="16" spans="1:16" s="39" customFormat="1" x14ac:dyDescent="0.2">
      <c r="A16" s="35">
        <v>22003</v>
      </c>
      <c r="B16" s="19" t="str">
        <f t="shared" si="0"/>
        <v>2</v>
      </c>
      <c r="C16" s="19" t="str">
        <f t="shared" si="1"/>
        <v>22</v>
      </c>
      <c r="D16" s="36" t="str">
        <f t="shared" si="2"/>
        <v>220</v>
      </c>
      <c r="E16" s="37" t="s">
        <v>33</v>
      </c>
      <c r="F16" s="38">
        <v>570450</v>
      </c>
      <c r="G16" s="38">
        <v>0</v>
      </c>
      <c r="H16" s="38">
        <v>570450</v>
      </c>
      <c r="I16" s="38">
        <v>408232.57</v>
      </c>
      <c r="J16" s="11">
        <f t="shared" si="3"/>
        <v>0.71563251818739593</v>
      </c>
      <c r="K16" s="38">
        <v>522909.64</v>
      </c>
      <c r="L16" s="38">
        <v>114677.07</v>
      </c>
      <c r="M16" s="38">
        <v>408232.57</v>
      </c>
      <c r="N16" s="11">
        <f t="shared" si="4"/>
        <v>1</v>
      </c>
      <c r="O16" s="38">
        <v>0</v>
      </c>
      <c r="P16" s="12">
        <f t="shared" si="5"/>
        <v>-162217.43</v>
      </c>
    </row>
    <row r="17" spans="1:16" s="39" customFormat="1" x14ac:dyDescent="0.2">
      <c r="A17" s="35">
        <v>22004</v>
      </c>
      <c r="B17" s="19" t="str">
        <f t="shared" si="0"/>
        <v>2</v>
      </c>
      <c r="C17" s="19" t="str">
        <f t="shared" si="1"/>
        <v>22</v>
      </c>
      <c r="D17" s="36" t="str">
        <f t="shared" si="2"/>
        <v>220</v>
      </c>
      <c r="E17" s="37" t="s">
        <v>34</v>
      </c>
      <c r="F17" s="38">
        <v>1579560</v>
      </c>
      <c r="G17" s="38">
        <v>0</v>
      </c>
      <c r="H17" s="38">
        <v>1579560</v>
      </c>
      <c r="I17" s="38">
        <v>1136483.68</v>
      </c>
      <c r="J17" s="11">
        <f t="shared" si="3"/>
        <v>0.71949383372584763</v>
      </c>
      <c r="K17" s="38">
        <v>1443901.36</v>
      </c>
      <c r="L17" s="38">
        <v>307417.68</v>
      </c>
      <c r="M17" s="38">
        <v>1136483.68</v>
      </c>
      <c r="N17" s="11">
        <f t="shared" si="4"/>
        <v>1</v>
      </c>
      <c r="O17" s="38">
        <v>0</v>
      </c>
      <c r="P17" s="12">
        <f t="shared" si="5"/>
        <v>-443076.32000000007</v>
      </c>
    </row>
    <row r="18" spans="1:16" s="39" customFormat="1" x14ac:dyDescent="0.2">
      <c r="A18" s="35">
        <v>22006</v>
      </c>
      <c r="B18" s="19" t="str">
        <f t="shared" si="0"/>
        <v>2</v>
      </c>
      <c r="C18" s="19" t="str">
        <f t="shared" si="1"/>
        <v>22</v>
      </c>
      <c r="D18" s="36" t="str">
        <f t="shared" si="2"/>
        <v>220</v>
      </c>
      <c r="E18" s="37" t="s">
        <v>35</v>
      </c>
      <c r="F18" s="38">
        <v>2560</v>
      </c>
      <c r="G18" s="38">
        <v>0</v>
      </c>
      <c r="H18" s="38">
        <v>2560</v>
      </c>
      <c r="I18" s="38">
        <v>2501.46</v>
      </c>
      <c r="J18" s="11">
        <f t="shared" si="3"/>
        <v>0.97713281250000006</v>
      </c>
      <c r="K18" s="38">
        <v>2501.46</v>
      </c>
      <c r="L18" s="38">
        <v>0</v>
      </c>
      <c r="M18" s="38">
        <v>2501.46</v>
      </c>
      <c r="N18" s="11">
        <f t="shared" si="4"/>
        <v>1</v>
      </c>
      <c r="O18" s="38">
        <v>0</v>
      </c>
      <c r="P18" s="12">
        <f t="shared" si="5"/>
        <v>-58.539999999999964</v>
      </c>
    </row>
    <row r="19" spans="1:16" s="39" customFormat="1" x14ac:dyDescent="0.2">
      <c r="A19" s="35">
        <v>29000</v>
      </c>
      <c r="B19" s="19" t="str">
        <f t="shared" si="0"/>
        <v>2</v>
      </c>
      <c r="C19" s="19" t="str">
        <f t="shared" si="1"/>
        <v>29</v>
      </c>
      <c r="D19" s="36" t="str">
        <f t="shared" si="2"/>
        <v>290</v>
      </c>
      <c r="E19" s="37" t="s">
        <v>36</v>
      </c>
      <c r="F19" s="38">
        <v>6225000</v>
      </c>
      <c r="G19" s="38">
        <v>0</v>
      </c>
      <c r="H19" s="38">
        <v>6225000</v>
      </c>
      <c r="I19" s="38">
        <v>9136000.8100000005</v>
      </c>
      <c r="J19" s="11">
        <f t="shared" si="3"/>
        <v>1.4676306522088354</v>
      </c>
      <c r="K19" s="38">
        <v>10218831.779999999</v>
      </c>
      <c r="L19" s="38">
        <v>1514341.12</v>
      </c>
      <c r="M19" s="38">
        <v>8704490.6600000001</v>
      </c>
      <c r="N19" s="11">
        <f t="shared" si="4"/>
        <v>0.95276815764643086</v>
      </c>
      <c r="O19" s="38">
        <v>431510.15</v>
      </c>
      <c r="P19" s="12">
        <f t="shared" si="5"/>
        <v>2911000.8100000005</v>
      </c>
    </row>
    <row r="20" spans="1:16" s="39" customFormat="1" x14ac:dyDescent="0.2">
      <c r="A20" s="35">
        <v>30200</v>
      </c>
      <c r="B20" s="19" t="str">
        <f t="shared" si="0"/>
        <v>3</v>
      </c>
      <c r="C20" s="19" t="str">
        <f t="shared" si="1"/>
        <v>30</v>
      </c>
      <c r="D20" s="36" t="str">
        <f t="shared" si="2"/>
        <v>302</v>
      </c>
      <c r="E20" s="37" t="s">
        <v>37</v>
      </c>
      <c r="F20" s="38">
        <v>0</v>
      </c>
      <c r="G20" s="38">
        <v>0</v>
      </c>
      <c r="H20" s="38">
        <v>0</v>
      </c>
      <c r="I20" s="38">
        <v>-72.680000000000007</v>
      </c>
      <c r="J20" s="11" t="str">
        <f t="shared" si="3"/>
        <v xml:space="preserve"> </v>
      </c>
      <c r="K20" s="38">
        <v>0</v>
      </c>
      <c r="L20" s="38">
        <v>72.680000000000007</v>
      </c>
      <c r="M20" s="38">
        <v>-72.680000000000007</v>
      </c>
      <c r="N20" s="11">
        <f t="shared" si="4"/>
        <v>1</v>
      </c>
      <c r="O20" s="38">
        <v>0</v>
      </c>
      <c r="P20" s="12">
        <f t="shared" si="5"/>
        <v>-72.680000000000007</v>
      </c>
    </row>
    <row r="21" spans="1:16" s="39" customFormat="1" x14ac:dyDescent="0.2">
      <c r="A21" s="35">
        <v>31900</v>
      </c>
      <c r="B21" s="19" t="str">
        <f t="shared" si="0"/>
        <v>3</v>
      </c>
      <c r="C21" s="19" t="str">
        <f t="shared" si="1"/>
        <v>31</v>
      </c>
      <c r="D21" s="36" t="str">
        <f t="shared" si="2"/>
        <v>319</v>
      </c>
      <c r="E21" s="37" t="s">
        <v>38</v>
      </c>
      <c r="F21" s="38">
        <v>40000</v>
      </c>
      <c r="G21" s="38">
        <v>0</v>
      </c>
      <c r="H21" s="38">
        <v>40000</v>
      </c>
      <c r="I21" s="38">
        <v>23574.93</v>
      </c>
      <c r="J21" s="11">
        <f t="shared" si="3"/>
        <v>0.58937324999999996</v>
      </c>
      <c r="K21" s="38">
        <v>16385.39</v>
      </c>
      <c r="L21" s="38">
        <v>0</v>
      </c>
      <c r="M21" s="38">
        <v>16385.39</v>
      </c>
      <c r="N21" s="11">
        <f t="shared" si="4"/>
        <v>0.695034513358046</v>
      </c>
      <c r="O21" s="38">
        <v>7189.54</v>
      </c>
      <c r="P21" s="12">
        <f t="shared" si="5"/>
        <v>-16425.07</v>
      </c>
    </row>
    <row r="22" spans="1:16" s="39" customFormat="1" x14ac:dyDescent="0.2">
      <c r="A22" s="35">
        <v>32100</v>
      </c>
      <c r="B22" s="19" t="str">
        <f t="shared" si="0"/>
        <v>3</v>
      </c>
      <c r="C22" s="19" t="str">
        <f t="shared" si="1"/>
        <v>32</v>
      </c>
      <c r="D22" s="36" t="str">
        <f t="shared" si="2"/>
        <v>321</v>
      </c>
      <c r="E22" s="37" t="s">
        <v>39</v>
      </c>
      <c r="F22" s="38">
        <v>4500000</v>
      </c>
      <c r="G22" s="38">
        <v>0</v>
      </c>
      <c r="H22" s="38">
        <v>4500000</v>
      </c>
      <c r="I22" s="38">
        <v>4179126.69</v>
      </c>
      <c r="J22" s="11">
        <f t="shared" si="3"/>
        <v>0.92869482000000003</v>
      </c>
      <c r="K22" s="38">
        <v>4322877.0999999996</v>
      </c>
      <c r="L22" s="38">
        <v>162911.04000000001</v>
      </c>
      <c r="M22" s="38">
        <v>4159966.06</v>
      </c>
      <c r="N22" s="11">
        <f t="shared" si="4"/>
        <v>0.99541515933320512</v>
      </c>
      <c r="O22" s="38">
        <v>19160.63</v>
      </c>
      <c r="P22" s="12">
        <f t="shared" si="5"/>
        <v>-320873.31000000006</v>
      </c>
    </row>
    <row r="23" spans="1:16" s="39" customFormat="1" x14ac:dyDescent="0.2">
      <c r="A23" s="35">
        <v>32300</v>
      </c>
      <c r="B23" s="19" t="str">
        <f t="shared" si="0"/>
        <v>3</v>
      </c>
      <c r="C23" s="19" t="str">
        <f t="shared" si="1"/>
        <v>32</v>
      </c>
      <c r="D23" s="36" t="str">
        <f t="shared" si="2"/>
        <v>323</v>
      </c>
      <c r="E23" s="37" t="s">
        <v>40</v>
      </c>
      <c r="F23" s="38">
        <v>170000</v>
      </c>
      <c r="G23" s="38">
        <v>0</v>
      </c>
      <c r="H23" s="38">
        <v>170000</v>
      </c>
      <c r="I23" s="38">
        <v>185784.82</v>
      </c>
      <c r="J23" s="11">
        <f t="shared" si="3"/>
        <v>1.0928518823529412</v>
      </c>
      <c r="K23" s="38">
        <v>190887.79</v>
      </c>
      <c r="L23" s="38">
        <v>8103.66</v>
      </c>
      <c r="M23" s="38">
        <v>182784.13</v>
      </c>
      <c r="N23" s="11">
        <f t="shared" si="4"/>
        <v>0.98384857277359905</v>
      </c>
      <c r="O23" s="38">
        <v>3000.69</v>
      </c>
      <c r="P23" s="12">
        <f t="shared" si="5"/>
        <v>15784.820000000007</v>
      </c>
    </row>
    <row r="24" spans="1:16" s="39" customFormat="1" x14ac:dyDescent="0.2">
      <c r="A24" s="35">
        <v>32500</v>
      </c>
      <c r="B24" s="19" t="str">
        <f t="shared" si="0"/>
        <v>3</v>
      </c>
      <c r="C24" s="19" t="str">
        <f t="shared" si="1"/>
        <v>32</v>
      </c>
      <c r="D24" s="36" t="str">
        <f t="shared" si="2"/>
        <v>325</v>
      </c>
      <c r="E24" s="37" t="s">
        <v>41</v>
      </c>
      <c r="F24" s="38">
        <v>150000</v>
      </c>
      <c r="G24" s="38">
        <v>0</v>
      </c>
      <c r="H24" s="38">
        <v>150000</v>
      </c>
      <c r="I24" s="38">
        <v>161384.28</v>
      </c>
      <c r="J24" s="11">
        <f t="shared" si="3"/>
        <v>1.0758951999999999</v>
      </c>
      <c r="K24" s="38">
        <v>152771.32</v>
      </c>
      <c r="L24" s="38">
        <v>1444.24</v>
      </c>
      <c r="M24" s="38">
        <v>151327.07999999999</v>
      </c>
      <c r="N24" s="11">
        <f t="shared" si="4"/>
        <v>0.9376816626749519</v>
      </c>
      <c r="O24" s="38">
        <v>10057.200000000001</v>
      </c>
      <c r="P24" s="12">
        <f t="shared" si="5"/>
        <v>11384.279999999999</v>
      </c>
    </row>
    <row r="25" spans="1:16" s="39" customFormat="1" x14ac:dyDescent="0.2">
      <c r="A25" s="35">
        <v>32600</v>
      </c>
      <c r="B25" s="19" t="str">
        <f t="shared" si="0"/>
        <v>3</v>
      </c>
      <c r="C25" s="19" t="str">
        <f t="shared" si="1"/>
        <v>32</v>
      </c>
      <c r="D25" s="36" t="str">
        <f t="shared" si="2"/>
        <v>326</v>
      </c>
      <c r="E25" s="37" t="s">
        <v>42</v>
      </c>
      <c r="F25" s="38">
        <v>280000</v>
      </c>
      <c r="G25" s="38">
        <v>0</v>
      </c>
      <c r="H25" s="38">
        <v>280000</v>
      </c>
      <c r="I25" s="38">
        <v>278814.71999999997</v>
      </c>
      <c r="J25" s="11">
        <f t="shared" si="3"/>
        <v>0.99576685714285706</v>
      </c>
      <c r="K25" s="38">
        <v>277915.92</v>
      </c>
      <c r="L25" s="38">
        <v>484.96</v>
      </c>
      <c r="M25" s="38">
        <v>277430.96000000002</v>
      </c>
      <c r="N25" s="11">
        <f t="shared" si="4"/>
        <v>0.99503699087336583</v>
      </c>
      <c r="O25" s="38">
        <v>1383.76</v>
      </c>
      <c r="P25" s="12">
        <f t="shared" si="5"/>
        <v>-1185.2800000000279</v>
      </c>
    </row>
    <row r="26" spans="1:16" s="39" customFormat="1" x14ac:dyDescent="0.2">
      <c r="A26" s="35">
        <v>32900</v>
      </c>
      <c r="B26" s="19" t="str">
        <f t="shared" si="0"/>
        <v>3</v>
      </c>
      <c r="C26" s="19" t="str">
        <f t="shared" si="1"/>
        <v>32</v>
      </c>
      <c r="D26" s="36" t="str">
        <f t="shared" si="2"/>
        <v>329</v>
      </c>
      <c r="E26" s="37" t="s">
        <v>43</v>
      </c>
      <c r="F26" s="38">
        <v>12000</v>
      </c>
      <c r="G26" s="38">
        <v>0</v>
      </c>
      <c r="H26" s="38">
        <v>12000</v>
      </c>
      <c r="I26" s="38">
        <v>11774.88</v>
      </c>
      <c r="J26" s="11">
        <f t="shared" si="3"/>
        <v>0.98123999999999989</v>
      </c>
      <c r="K26" s="38">
        <v>11989.44</v>
      </c>
      <c r="L26" s="38">
        <v>214.56</v>
      </c>
      <c r="M26" s="38">
        <v>11774.88</v>
      </c>
      <c r="N26" s="11">
        <f t="shared" si="4"/>
        <v>1</v>
      </c>
      <c r="O26" s="38">
        <v>0</v>
      </c>
      <c r="P26" s="12">
        <f t="shared" si="5"/>
        <v>-225.1200000000008</v>
      </c>
    </row>
    <row r="27" spans="1:16" s="39" customFormat="1" x14ac:dyDescent="0.2">
      <c r="A27" s="35">
        <v>32901</v>
      </c>
      <c r="B27" s="19" t="str">
        <f t="shared" si="0"/>
        <v>3</v>
      </c>
      <c r="C27" s="19" t="str">
        <f t="shared" si="1"/>
        <v>32</v>
      </c>
      <c r="D27" s="36" t="str">
        <f t="shared" si="2"/>
        <v>329</v>
      </c>
      <c r="E27" s="37" t="s">
        <v>44</v>
      </c>
      <c r="F27" s="38">
        <v>150000</v>
      </c>
      <c r="G27" s="38">
        <v>0</v>
      </c>
      <c r="H27" s="38">
        <v>150000</v>
      </c>
      <c r="I27" s="38">
        <v>239247.11</v>
      </c>
      <c r="J27" s="11">
        <f t="shared" si="3"/>
        <v>1.5949807333333332</v>
      </c>
      <c r="K27" s="38">
        <v>233301.92</v>
      </c>
      <c r="L27" s="38">
        <v>0</v>
      </c>
      <c r="M27" s="38">
        <v>233301.92</v>
      </c>
      <c r="N27" s="11">
        <f t="shared" si="4"/>
        <v>0.97515042083475967</v>
      </c>
      <c r="O27" s="38">
        <v>5945.19</v>
      </c>
      <c r="P27" s="12">
        <f t="shared" si="5"/>
        <v>89247.109999999986</v>
      </c>
    </row>
    <row r="28" spans="1:16" s="39" customFormat="1" x14ac:dyDescent="0.2">
      <c r="A28" s="35">
        <v>32902</v>
      </c>
      <c r="B28" s="19" t="str">
        <f t="shared" si="0"/>
        <v>3</v>
      </c>
      <c r="C28" s="19" t="str">
        <f t="shared" si="1"/>
        <v>32</v>
      </c>
      <c r="D28" s="36" t="str">
        <f t="shared" si="2"/>
        <v>329</v>
      </c>
      <c r="E28" s="37" t="s">
        <v>45</v>
      </c>
      <c r="F28" s="38">
        <v>15000</v>
      </c>
      <c r="G28" s="38">
        <v>0</v>
      </c>
      <c r="H28" s="38">
        <v>15000</v>
      </c>
      <c r="I28" s="38">
        <v>34348.769999999997</v>
      </c>
      <c r="J28" s="11">
        <f t="shared" si="3"/>
        <v>2.2899179999999997</v>
      </c>
      <c r="K28" s="38">
        <v>25339.86</v>
      </c>
      <c r="L28" s="38">
        <v>49.98</v>
      </c>
      <c r="M28" s="38">
        <v>25289.88</v>
      </c>
      <c r="N28" s="11">
        <f t="shared" si="4"/>
        <v>0.73626741219554592</v>
      </c>
      <c r="O28" s="38">
        <v>9058.89</v>
      </c>
      <c r="P28" s="12">
        <f t="shared" si="5"/>
        <v>19348.769999999997</v>
      </c>
    </row>
    <row r="29" spans="1:16" s="39" customFormat="1" x14ac:dyDescent="0.2">
      <c r="A29" s="35">
        <v>32903</v>
      </c>
      <c r="B29" s="19" t="str">
        <f t="shared" si="0"/>
        <v>3</v>
      </c>
      <c r="C29" s="19" t="str">
        <f t="shared" si="1"/>
        <v>32</v>
      </c>
      <c r="D29" s="36" t="str">
        <f t="shared" si="2"/>
        <v>329</v>
      </c>
      <c r="E29" s="37" t="s">
        <v>46</v>
      </c>
      <c r="F29" s="38">
        <v>5000</v>
      </c>
      <c r="G29" s="38">
        <v>0</v>
      </c>
      <c r="H29" s="38">
        <v>5000</v>
      </c>
      <c r="I29" s="38">
        <v>5251.21</v>
      </c>
      <c r="J29" s="11">
        <f t="shared" si="3"/>
        <v>1.0502419999999999</v>
      </c>
      <c r="K29" s="38">
        <v>2820.52</v>
      </c>
      <c r="L29" s="38">
        <v>0</v>
      </c>
      <c r="M29" s="38">
        <v>2820.52</v>
      </c>
      <c r="N29" s="11">
        <f t="shared" si="4"/>
        <v>0.53711811182565539</v>
      </c>
      <c r="O29" s="38">
        <v>2430.69</v>
      </c>
      <c r="P29" s="12">
        <f t="shared" si="5"/>
        <v>251.21000000000004</v>
      </c>
    </row>
    <row r="30" spans="1:16" s="39" customFormat="1" x14ac:dyDescent="0.2">
      <c r="A30" s="35">
        <v>32904</v>
      </c>
      <c r="B30" s="19" t="str">
        <f t="shared" si="0"/>
        <v>3</v>
      </c>
      <c r="C30" s="19" t="str">
        <f t="shared" si="1"/>
        <v>32</v>
      </c>
      <c r="D30" s="36" t="str">
        <f t="shared" si="2"/>
        <v>329</v>
      </c>
      <c r="E30" s="37" t="s">
        <v>47</v>
      </c>
      <c r="F30" s="38">
        <v>11000</v>
      </c>
      <c r="G30" s="38">
        <v>0</v>
      </c>
      <c r="H30" s="38">
        <v>11000</v>
      </c>
      <c r="I30" s="38">
        <v>14208.3</v>
      </c>
      <c r="J30" s="11">
        <f t="shared" si="3"/>
        <v>1.2916636363636362</v>
      </c>
      <c r="K30" s="38">
        <v>14269.9</v>
      </c>
      <c r="L30" s="38">
        <v>61.6</v>
      </c>
      <c r="M30" s="38">
        <v>14208.3</v>
      </c>
      <c r="N30" s="11">
        <f t="shared" si="4"/>
        <v>1</v>
      </c>
      <c r="O30" s="38">
        <v>0</v>
      </c>
      <c r="P30" s="12">
        <f t="shared" si="5"/>
        <v>3208.2999999999993</v>
      </c>
    </row>
    <row r="31" spans="1:16" s="39" customFormat="1" x14ac:dyDescent="0.2">
      <c r="A31" s="35">
        <v>33000</v>
      </c>
      <c r="B31" s="19" t="str">
        <f t="shared" si="0"/>
        <v>3</v>
      </c>
      <c r="C31" s="19" t="str">
        <f t="shared" si="1"/>
        <v>33</v>
      </c>
      <c r="D31" s="36" t="str">
        <f t="shared" si="2"/>
        <v>330</v>
      </c>
      <c r="E31" s="37" t="s">
        <v>48</v>
      </c>
      <c r="F31" s="38">
        <v>5250000</v>
      </c>
      <c r="G31" s="38">
        <v>0</v>
      </c>
      <c r="H31" s="38">
        <v>5250000</v>
      </c>
      <c r="I31" s="38">
        <v>3868129.11</v>
      </c>
      <c r="J31" s="11">
        <f t="shared" si="3"/>
        <v>0.73678649714285716</v>
      </c>
      <c r="K31" s="38">
        <v>3868890.45</v>
      </c>
      <c r="L31" s="38">
        <v>761.34</v>
      </c>
      <c r="M31" s="38">
        <v>3868129.11</v>
      </c>
      <c r="N31" s="11">
        <f t="shared" si="4"/>
        <v>1</v>
      </c>
      <c r="O31" s="38">
        <v>0</v>
      </c>
      <c r="P31" s="12">
        <f t="shared" si="5"/>
        <v>-1381870.8900000001</v>
      </c>
    </row>
    <row r="32" spans="1:16" s="39" customFormat="1" x14ac:dyDescent="0.2">
      <c r="A32" s="35">
        <v>33100</v>
      </c>
      <c r="B32" s="19" t="str">
        <f t="shared" si="0"/>
        <v>3</v>
      </c>
      <c r="C32" s="19" t="str">
        <f t="shared" si="1"/>
        <v>33</v>
      </c>
      <c r="D32" s="36" t="str">
        <f t="shared" si="2"/>
        <v>331</v>
      </c>
      <c r="E32" s="37" t="s">
        <v>49</v>
      </c>
      <c r="F32" s="38">
        <v>1675000</v>
      </c>
      <c r="G32" s="38">
        <v>0</v>
      </c>
      <c r="H32" s="38">
        <v>1675000</v>
      </c>
      <c r="I32" s="38">
        <v>1734567.11</v>
      </c>
      <c r="J32" s="11">
        <f t="shared" si="3"/>
        <v>1.0355624537313433</v>
      </c>
      <c r="K32" s="38">
        <v>287196.15999999997</v>
      </c>
      <c r="L32" s="38">
        <v>4507.51</v>
      </c>
      <c r="M32" s="38">
        <v>282688.65000000002</v>
      </c>
      <c r="N32" s="11">
        <f t="shared" si="4"/>
        <v>0.16297360209948869</v>
      </c>
      <c r="O32" s="38">
        <v>1451878.46</v>
      </c>
      <c r="P32" s="12">
        <f t="shared" si="5"/>
        <v>59567.110000000102</v>
      </c>
    </row>
    <row r="33" spans="1:16" s="39" customFormat="1" x14ac:dyDescent="0.2">
      <c r="A33" s="35">
        <v>33400</v>
      </c>
      <c r="B33" s="19" t="str">
        <f t="shared" si="0"/>
        <v>3</v>
      </c>
      <c r="C33" s="19" t="str">
        <f t="shared" si="1"/>
        <v>33</v>
      </c>
      <c r="D33" s="36" t="str">
        <f t="shared" si="2"/>
        <v>334</v>
      </c>
      <c r="E33" s="37" t="s">
        <v>50</v>
      </c>
      <c r="F33" s="38">
        <v>40000</v>
      </c>
      <c r="G33" s="38">
        <v>0</v>
      </c>
      <c r="H33" s="38">
        <v>40000</v>
      </c>
      <c r="I33" s="38">
        <v>35296.1</v>
      </c>
      <c r="J33" s="11">
        <f t="shared" si="3"/>
        <v>0.88240249999999998</v>
      </c>
      <c r="K33" s="38">
        <v>36276.11</v>
      </c>
      <c r="L33" s="38">
        <v>980.01</v>
      </c>
      <c r="M33" s="38">
        <v>35296.1</v>
      </c>
      <c r="N33" s="11">
        <f t="shared" si="4"/>
        <v>1</v>
      </c>
      <c r="O33" s="38">
        <v>0</v>
      </c>
      <c r="P33" s="12">
        <f t="shared" si="5"/>
        <v>-4703.9000000000015</v>
      </c>
    </row>
    <row r="34" spans="1:16" s="39" customFormat="1" x14ac:dyDescent="0.2">
      <c r="A34" s="35">
        <v>33501</v>
      </c>
      <c r="B34" s="19" t="str">
        <f t="shared" si="0"/>
        <v>3</v>
      </c>
      <c r="C34" s="19" t="str">
        <f t="shared" si="1"/>
        <v>33</v>
      </c>
      <c r="D34" s="36" t="str">
        <f t="shared" si="2"/>
        <v>335</v>
      </c>
      <c r="E34" s="37" t="s">
        <v>51</v>
      </c>
      <c r="F34" s="38">
        <v>1500000</v>
      </c>
      <c r="G34" s="38">
        <v>0</v>
      </c>
      <c r="H34" s="38">
        <v>1500000</v>
      </c>
      <c r="I34" s="38">
        <v>1113938.5900000001</v>
      </c>
      <c r="J34" s="11">
        <f t="shared" si="3"/>
        <v>0.74262572666666671</v>
      </c>
      <c r="K34" s="38">
        <v>1115660.32</v>
      </c>
      <c r="L34" s="38">
        <v>2045.19</v>
      </c>
      <c r="M34" s="38">
        <v>1113615.1299999999</v>
      </c>
      <c r="N34" s="11">
        <f t="shared" si="4"/>
        <v>0.9997096249264511</v>
      </c>
      <c r="O34" s="38">
        <v>323.45999999999998</v>
      </c>
      <c r="P34" s="12">
        <f t="shared" si="5"/>
        <v>-386061.40999999992</v>
      </c>
    </row>
    <row r="35" spans="1:16" s="39" customFormat="1" x14ac:dyDescent="0.2">
      <c r="A35" s="35">
        <v>33502</v>
      </c>
      <c r="B35" s="19" t="str">
        <f t="shared" si="0"/>
        <v>3</v>
      </c>
      <c r="C35" s="19" t="str">
        <f t="shared" si="1"/>
        <v>33</v>
      </c>
      <c r="D35" s="36" t="str">
        <f t="shared" si="2"/>
        <v>335</v>
      </c>
      <c r="E35" s="37" t="s">
        <v>52</v>
      </c>
      <c r="F35" s="38">
        <v>50000</v>
      </c>
      <c r="G35" s="38">
        <v>0</v>
      </c>
      <c r="H35" s="38">
        <v>50000</v>
      </c>
      <c r="I35" s="38">
        <v>35154.39</v>
      </c>
      <c r="J35" s="11">
        <f t="shared" si="3"/>
        <v>0.70308780000000004</v>
      </c>
      <c r="K35" s="38">
        <v>5452.19</v>
      </c>
      <c r="L35" s="38">
        <v>0</v>
      </c>
      <c r="M35" s="38">
        <v>5452.19</v>
      </c>
      <c r="N35" s="11">
        <f t="shared" si="4"/>
        <v>0.15509272099444762</v>
      </c>
      <c r="O35" s="38">
        <v>29702.2</v>
      </c>
      <c r="P35" s="12">
        <f t="shared" si="5"/>
        <v>-14845.61</v>
      </c>
    </row>
    <row r="36" spans="1:16" s="39" customFormat="1" x14ac:dyDescent="0.2">
      <c r="A36" s="35">
        <v>33503</v>
      </c>
      <c r="B36" s="19" t="str">
        <f t="shared" si="0"/>
        <v>3</v>
      </c>
      <c r="C36" s="19" t="str">
        <f t="shared" si="1"/>
        <v>33</v>
      </c>
      <c r="D36" s="36" t="str">
        <f t="shared" si="2"/>
        <v>335</v>
      </c>
      <c r="E36" s="37" t="s">
        <v>53</v>
      </c>
      <c r="F36" s="38">
        <v>400000</v>
      </c>
      <c r="G36" s="38">
        <v>0</v>
      </c>
      <c r="H36" s="38">
        <v>400000</v>
      </c>
      <c r="I36" s="38">
        <v>376945.72</v>
      </c>
      <c r="J36" s="11">
        <f t="shared" si="3"/>
        <v>0.94236429999999993</v>
      </c>
      <c r="K36" s="38">
        <v>313755.84000000003</v>
      </c>
      <c r="L36" s="38">
        <v>335.46</v>
      </c>
      <c r="M36" s="38">
        <v>313420.38</v>
      </c>
      <c r="N36" s="11">
        <f t="shared" si="4"/>
        <v>0.83147350764454897</v>
      </c>
      <c r="O36" s="38">
        <v>63525.34</v>
      </c>
      <c r="P36" s="12">
        <f t="shared" si="5"/>
        <v>-23054.280000000028</v>
      </c>
    </row>
    <row r="37" spans="1:16" s="39" customFormat="1" x14ac:dyDescent="0.2">
      <c r="A37" s="35">
        <v>33504</v>
      </c>
      <c r="B37" s="19" t="str">
        <f t="shared" si="0"/>
        <v>3</v>
      </c>
      <c r="C37" s="19" t="str">
        <f t="shared" si="1"/>
        <v>33</v>
      </c>
      <c r="D37" s="36" t="str">
        <f t="shared" si="2"/>
        <v>335</v>
      </c>
      <c r="E37" s="37" t="s">
        <v>54</v>
      </c>
      <c r="F37" s="38">
        <v>4500000</v>
      </c>
      <c r="G37" s="38">
        <v>0</v>
      </c>
      <c r="H37" s="38">
        <v>4500000</v>
      </c>
      <c r="I37" s="38">
        <v>5336987.74</v>
      </c>
      <c r="J37" s="11">
        <f t="shared" si="3"/>
        <v>1.1859972755555557</v>
      </c>
      <c r="K37" s="38">
        <v>4453541.38</v>
      </c>
      <c r="L37" s="38">
        <v>66.260000000000005</v>
      </c>
      <c r="M37" s="38">
        <v>4453475.12</v>
      </c>
      <c r="N37" s="11">
        <f t="shared" si="4"/>
        <v>0.83445481551733902</v>
      </c>
      <c r="O37" s="38">
        <v>883512.62</v>
      </c>
      <c r="P37" s="12">
        <f t="shared" si="5"/>
        <v>836987.74000000022</v>
      </c>
    </row>
    <row r="38" spans="1:16" s="39" customFormat="1" x14ac:dyDescent="0.2">
      <c r="A38" s="35">
        <v>33505</v>
      </c>
      <c r="B38" s="19" t="str">
        <f t="shared" si="0"/>
        <v>3</v>
      </c>
      <c r="C38" s="19" t="str">
        <f t="shared" si="1"/>
        <v>33</v>
      </c>
      <c r="D38" s="36" t="str">
        <f t="shared" si="2"/>
        <v>335</v>
      </c>
      <c r="E38" s="37" t="s">
        <v>55</v>
      </c>
      <c r="F38" s="38">
        <v>300000</v>
      </c>
      <c r="G38" s="38">
        <v>0</v>
      </c>
      <c r="H38" s="38">
        <v>300000</v>
      </c>
      <c r="I38" s="38">
        <v>541584.03</v>
      </c>
      <c r="J38" s="11">
        <f t="shared" si="3"/>
        <v>1.8052801000000001</v>
      </c>
      <c r="K38" s="38">
        <v>527266.77</v>
      </c>
      <c r="L38" s="38">
        <v>664.74</v>
      </c>
      <c r="M38" s="38">
        <v>526602.03</v>
      </c>
      <c r="N38" s="11">
        <f t="shared" si="4"/>
        <v>0.97233670276429685</v>
      </c>
      <c r="O38" s="38">
        <v>14982</v>
      </c>
      <c r="P38" s="12">
        <f t="shared" si="5"/>
        <v>241584.03000000003</v>
      </c>
    </row>
    <row r="39" spans="1:16" s="39" customFormat="1" x14ac:dyDescent="0.2">
      <c r="A39" s="35">
        <v>33800</v>
      </c>
      <c r="B39" s="19" t="str">
        <f t="shared" si="0"/>
        <v>3</v>
      </c>
      <c r="C39" s="19" t="str">
        <f t="shared" si="1"/>
        <v>33</v>
      </c>
      <c r="D39" s="36" t="str">
        <f t="shared" si="2"/>
        <v>338</v>
      </c>
      <c r="E39" s="37" t="s">
        <v>56</v>
      </c>
      <c r="F39" s="38">
        <v>750000</v>
      </c>
      <c r="G39" s="38">
        <v>0</v>
      </c>
      <c r="H39" s="38">
        <v>750000</v>
      </c>
      <c r="I39" s="38">
        <v>748567.12</v>
      </c>
      <c r="J39" s="11">
        <f t="shared" si="3"/>
        <v>0.9980894933333333</v>
      </c>
      <c r="K39" s="38">
        <v>762121.36</v>
      </c>
      <c r="L39" s="38">
        <v>13554.24</v>
      </c>
      <c r="M39" s="38">
        <v>748567.12</v>
      </c>
      <c r="N39" s="11">
        <f t="shared" si="4"/>
        <v>1</v>
      </c>
      <c r="O39" s="38">
        <v>0</v>
      </c>
      <c r="P39" s="12">
        <f t="shared" si="5"/>
        <v>-1432.8800000000047</v>
      </c>
    </row>
    <row r="40" spans="1:16" s="39" customFormat="1" x14ac:dyDescent="0.2">
      <c r="A40" s="35">
        <v>34200</v>
      </c>
      <c r="B40" s="19" t="str">
        <f t="shared" si="0"/>
        <v>3</v>
      </c>
      <c r="C40" s="19" t="str">
        <f t="shared" si="1"/>
        <v>34</v>
      </c>
      <c r="D40" s="36" t="str">
        <f t="shared" si="2"/>
        <v>342</v>
      </c>
      <c r="E40" s="37" t="s">
        <v>57</v>
      </c>
      <c r="F40" s="38">
        <v>100000</v>
      </c>
      <c r="G40" s="38">
        <v>0</v>
      </c>
      <c r="H40" s="38">
        <v>100000</v>
      </c>
      <c r="I40" s="38">
        <v>103553</v>
      </c>
      <c r="J40" s="11">
        <f t="shared" si="3"/>
        <v>1.0355300000000001</v>
      </c>
      <c r="K40" s="38">
        <v>104007</v>
      </c>
      <c r="L40" s="38">
        <v>454</v>
      </c>
      <c r="M40" s="38">
        <v>103553</v>
      </c>
      <c r="N40" s="11">
        <f t="shared" si="4"/>
        <v>1</v>
      </c>
      <c r="O40" s="38">
        <v>0</v>
      </c>
      <c r="P40" s="12">
        <f t="shared" si="5"/>
        <v>3553</v>
      </c>
    </row>
    <row r="41" spans="1:16" s="39" customFormat="1" x14ac:dyDescent="0.2">
      <c r="A41" s="35">
        <v>34201</v>
      </c>
      <c r="B41" s="19" t="str">
        <f t="shared" si="0"/>
        <v>3</v>
      </c>
      <c r="C41" s="19" t="str">
        <f t="shared" si="1"/>
        <v>34</v>
      </c>
      <c r="D41" s="36" t="str">
        <f t="shared" si="2"/>
        <v>342</v>
      </c>
      <c r="E41" s="37" t="s">
        <v>58</v>
      </c>
      <c r="F41" s="38">
        <v>775000</v>
      </c>
      <c r="G41" s="38">
        <v>0</v>
      </c>
      <c r="H41" s="38">
        <v>775000</v>
      </c>
      <c r="I41" s="38">
        <v>451209.25</v>
      </c>
      <c r="J41" s="11">
        <f t="shared" si="3"/>
        <v>0.58220548387096771</v>
      </c>
      <c r="K41" s="38">
        <v>451209.25</v>
      </c>
      <c r="L41" s="38">
        <v>0</v>
      </c>
      <c r="M41" s="38">
        <v>451209.25</v>
      </c>
      <c r="N41" s="11">
        <f t="shared" si="4"/>
        <v>1</v>
      </c>
      <c r="O41" s="38">
        <v>0</v>
      </c>
      <c r="P41" s="12">
        <f t="shared" si="5"/>
        <v>-323790.75</v>
      </c>
    </row>
    <row r="42" spans="1:16" s="39" customFormat="1" x14ac:dyDescent="0.2">
      <c r="A42" s="35">
        <v>34400</v>
      </c>
      <c r="B42" s="19" t="str">
        <f t="shared" si="0"/>
        <v>3</v>
      </c>
      <c r="C42" s="19" t="str">
        <f t="shared" si="1"/>
        <v>34</v>
      </c>
      <c r="D42" s="36" t="str">
        <f t="shared" si="2"/>
        <v>344</v>
      </c>
      <c r="E42" s="37" t="s">
        <v>59</v>
      </c>
      <c r="F42" s="38">
        <v>5000</v>
      </c>
      <c r="G42" s="38">
        <v>0</v>
      </c>
      <c r="H42" s="38">
        <v>5000</v>
      </c>
      <c r="I42" s="38">
        <v>4650</v>
      </c>
      <c r="J42" s="11">
        <f t="shared" si="3"/>
        <v>0.93</v>
      </c>
      <c r="K42" s="38">
        <v>4650</v>
      </c>
      <c r="L42" s="38">
        <v>0</v>
      </c>
      <c r="M42" s="38">
        <v>4650</v>
      </c>
      <c r="N42" s="11">
        <f t="shared" si="4"/>
        <v>1</v>
      </c>
      <c r="O42" s="38">
        <v>0</v>
      </c>
      <c r="P42" s="12">
        <f t="shared" si="5"/>
        <v>-350</v>
      </c>
    </row>
    <row r="43" spans="1:16" s="39" customFormat="1" x14ac:dyDescent="0.2">
      <c r="A43" s="35">
        <v>34901</v>
      </c>
      <c r="B43" s="19" t="str">
        <f t="shared" si="0"/>
        <v>3</v>
      </c>
      <c r="C43" s="19" t="str">
        <f t="shared" si="1"/>
        <v>34</v>
      </c>
      <c r="D43" s="36" t="str">
        <f t="shared" si="2"/>
        <v>349</v>
      </c>
      <c r="E43" s="37" t="s">
        <v>60</v>
      </c>
      <c r="F43" s="38">
        <v>25000</v>
      </c>
      <c r="G43" s="38">
        <v>0</v>
      </c>
      <c r="H43" s="38">
        <v>25000</v>
      </c>
      <c r="I43" s="38">
        <v>20675</v>
      </c>
      <c r="J43" s="11">
        <f t="shared" si="3"/>
        <v>0.82699999999999996</v>
      </c>
      <c r="K43" s="38">
        <v>19571</v>
      </c>
      <c r="L43" s="38">
        <v>9</v>
      </c>
      <c r="M43" s="38">
        <v>19562</v>
      </c>
      <c r="N43" s="11">
        <f t="shared" si="4"/>
        <v>0.94616686819830709</v>
      </c>
      <c r="O43" s="38">
        <v>1113</v>
      </c>
      <c r="P43" s="12">
        <f t="shared" si="5"/>
        <v>-4325</v>
      </c>
    </row>
    <row r="44" spans="1:16" s="39" customFormat="1" x14ac:dyDescent="0.2">
      <c r="A44" s="35">
        <v>34902</v>
      </c>
      <c r="B44" s="19" t="str">
        <f t="shared" si="0"/>
        <v>3</v>
      </c>
      <c r="C44" s="19" t="str">
        <f t="shared" si="1"/>
        <v>34</v>
      </c>
      <c r="D44" s="36" t="str">
        <f t="shared" si="2"/>
        <v>349</v>
      </c>
      <c r="E44" s="37" t="s">
        <v>61</v>
      </c>
      <c r="F44" s="38">
        <v>26120</v>
      </c>
      <c r="G44" s="38">
        <v>0</v>
      </c>
      <c r="H44" s="38">
        <v>26120</v>
      </c>
      <c r="I44" s="38">
        <v>29558.720000000001</v>
      </c>
      <c r="J44" s="11">
        <f t="shared" si="3"/>
        <v>1.1316508422664626</v>
      </c>
      <c r="K44" s="38">
        <v>28422.52</v>
      </c>
      <c r="L44" s="38">
        <v>0</v>
      </c>
      <c r="M44" s="38">
        <v>28422.52</v>
      </c>
      <c r="N44" s="11">
        <f t="shared" si="4"/>
        <v>0.96156125840361151</v>
      </c>
      <c r="O44" s="38">
        <v>1136.2</v>
      </c>
      <c r="P44" s="12">
        <f t="shared" si="5"/>
        <v>3438.7200000000012</v>
      </c>
    </row>
    <row r="45" spans="1:16" s="39" customFormat="1" x14ac:dyDescent="0.2">
      <c r="A45" s="35">
        <v>34903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62</v>
      </c>
      <c r="F45" s="38">
        <v>16000</v>
      </c>
      <c r="G45" s="38">
        <v>0</v>
      </c>
      <c r="H45" s="38">
        <v>16000</v>
      </c>
      <c r="I45" s="38">
        <v>13801.1</v>
      </c>
      <c r="J45" s="11">
        <f t="shared" si="3"/>
        <v>0.86256875</v>
      </c>
      <c r="K45" s="38">
        <v>13057.34</v>
      </c>
      <c r="L45" s="38">
        <v>0</v>
      </c>
      <c r="M45" s="38">
        <v>13057.34</v>
      </c>
      <c r="N45" s="11">
        <f t="shared" si="4"/>
        <v>0.94610864351392276</v>
      </c>
      <c r="O45" s="38">
        <v>743.76</v>
      </c>
      <c r="P45" s="12">
        <f t="shared" si="5"/>
        <v>-2198.8999999999996</v>
      </c>
    </row>
    <row r="46" spans="1:16" s="39" customFormat="1" x14ac:dyDescent="0.2">
      <c r="A46" s="35">
        <v>34906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63</v>
      </c>
      <c r="F46" s="38">
        <v>0</v>
      </c>
      <c r="G46" s="38">
        <v>0</v>
      </c>
      <c r="H46" s="38">
        <v>0</v>
      </c>
      <c r="I46" s="38">
        <v>10625.63</v>
      </c>
      <c r="J46" s="11" t="str">
        <f t="shared" si="3"/>
        <v xml:space="preserve"> </v>
      </c>
      <c r="K46" s="38">
        <v>10625.63</v>
      </c>
      <c r="L46" s="38">
        <v>0</v>
      </c>
      <c r="M46" s="38">
        <v>10625.63</v>
      </c>
      <c r="N46" s="11">
        <f t="shared" si="4"/>
        <v>1</v>
      </c>
      <c r="O46" s="38">
        <v>0</v>
      </c>
      <c r="P46" s="12">
        <f t="shared" si="5"/>
        <v>10625.63</v>
      </c>
    </row>
    <row r="47" spans="1:16" s="39" customFormat="1" x14ac:dyDescent="0.2">
      <c r="A47" s="35">
        <v>34907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64</v>
      </c>
      <c r="F47" s="38">
        <v>3070000</v>
      </c>
      <c r="G47" s="38">
        <v>0</v>
      </c>
      <c r="H47" s="38">
        <v>3070000</v>
      </c>
      <c r="I47" s="38">
        <v>2436097.46</v>
      </c>
      <c r="J47" s="11">
        <f t="shared" si="3"/>
        <v>0.79351708794788267</v>
      </c>
      <c r="K47" s="38">
        <v>2436097.46</v>
      </c>
      <c r="L47" s="38">
        <v>0</v>
      </c>
      <c r="M47" s="38">
        <v>2436097.46</v>
      </c>
      <c r="N47" s="11">
        <f t="shared" si="4"/>
        <v>1</v>
      </c>
      <c r="O47" s="38">
        <v>0</v>
      </c>
      <c r="P47" s="12">
        <f t="shared" si="5"/>
        <v>-633902.54</v>
      </c>
    </row>
    <row r="48" spans="1:16" s="39" customFormat="1" x14ac:dyDescent="0.2">
      <c r="A48" s="35">
        <v>34908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65</v>
      </c>
      <c r="F48" s="38">
        <v>225000</v>
      </c>
      <c r="G48" s="38">
        <v>0</v>
      </c>
      <c r="H48" s="38">
        <v>225000</v>
      </c>
      <c r="I48" s="38">
        <v>235444.57</v>
      </c>
      <c r="J48" s="11">
        <f t="shared" si="3"/>
        <v>1.0464203111111112</v>
      </c>
      <c r="K48" s="38">
        <v>235444.57</v>
      </c>
      <c r="L48" s="38">
        <v>0</v>
      </c>
      <c r="M48" s="38">
        <v>235444.57</v>
      </c>
      <c r="N48" s="11">
        <f t="shared" si="4"/>
        <v>1</v>
      </c>
      <c r="O48" s="38">
        <v>0</v>
      </c>
      <c r="P48" s="12">
        <f t="shared" si="5"/>
        <v>10444.570000000007</v>
      </c>
    </row>
    <row r="49" spans="1:16" s="39" customFormat="1" x14ac:dyDescent="0.2">
      <c r="A49" s="35">
        <v>34909</v>
      </c>
      <c r="B49" s="19" t="str">
        <f t="shared" si="0"/>
        <v>3</v>
      </c>
      <c r="C49" s="19" t="str">
        <f t="shared" si="1"/>
        <v>34</v>
      </c>
      <c r="D49" s="36" t="str">
        <f t="shared" si="2"/>
        <v>349</v>
      </c>
      <c r="E49" s="37" t="s">
        <v>66</v>
      </c>
      <c r="F49" s="38">
        <v>125000</v>
      </c>
      <c r="G49" s="38">
        <v>0</v>
      </c>
      <c r="H49" s="38">
        <v>125000</v>
      </c>
      <c r="I49" s="38">
        <v>78524.73</v>
      </c>
      <c r="J49" s="11">
        <f t="shared" si="3"/>
        <v>0.62819784000000001</v>
      </c>
      <c r="K49" s="38">
        <v>78524.73</v>
      </c>
      <c r="L49" s="38">
        <v>0</v>
      </c>
      <c r="M49" s="38">
        <v>78524.73</v>
      </c>
      <c r="N49" s="11">
        <f t="shared" si="4"/>
        <v>1</v>
      </c>
      <c r="O49" s="38">
        <v>0</v>
      </c>
      <c r="P49" s="12">
        <f t="shared" ref="P49:P112" si="6">I49-H49</f>
        <v>-46475.270000000004</v>
      </c>
    </row>
    <row r="50" spans="1:16" s="39" customFormat="1" x14ac:dyDescent="0.2">
      <c r="A50" s="35">
        <v>35100</v>
      </c>
      <c r="B50" s="19" t="str">
        <f t="shared" si="0"/>
        <v>3</v>
      </c>
      <c r="C50" s="19" t="str">
        <f t="shared" si="1"/>
        <v>35</v>
      </c>
      <c r="D50" s="36" t="str">
        <f t="shared" si="2"/>
        <v>351</v>
      </c>
      <c r="E50" s="37" t="s">
        <v>67</v>
      </c>
      <c r="F50" s="38">
        <v>1250000</v>
      </c>
      <c r="G50" s="38">
        <v>0</v>
      </c>
      <c r="H50" s="38">
        <v>1250000</v>
      </c>
      <c r="I50" s="38">
        <v>1344471.27</v>
      </c>
      <c r="J50" s="11">
        <f t="shared" si="3"/>
        <v>1.075577016</v>
      </c>
      <c r="K50" s="38">
        <v>1344471.27</v>
      </c>
      <c r="L50" s="38">
        <v>0</v>
      </c>
      <c r="M50" s="38">
        <v>1344471.27</v>
      </c>
      <c r="N50" s="11">
        <f t="shared" si="4"/>
        <v>1</v>
      </c>
      <c r="O50" s="38">
        <v>0</v>
      </c>
      <c r="P50" s="12">
        <f t="shared" si="6"/>
        <v>94471.270000000019</v>
      </c>
    </row>
    <row r="51" spans="1:16" s="39" customFormat="1" x14ac:dyDescent="0.2">
      <c r="A51" s="35">
        <v>36001</v>
      </c>
      <c r="B51" s="19" t="str">
        <f t="shared" si="0"/>
        <v>3</v>
      </c>
      <c r="C51" s="19" t="str">
        <f t="shared" si="1"/>
        <v>36</v>
      </c>
      <c r="D51" s="36" t="str">
        <f t="shared" si="2"/>
        <v>360</v>
      </c>
      <c r="E51" s="37" t="s">
        <v>68</v>
      </c>
      <c r="F51" s="38">
        <v>1222855</v>
      </c>
      <c r="G51" s="38">
        <v>0</v>
      </c>
      <c r="H51" s="38">
        <v>1222855</v>
      </c>
      <c r="I51" s="38">
        <v>370329.89</v>
      </c>
      <c r="J51" s="11">
        <f t="shared" si="3"/>
        <v>0.30284039399601753</v>
      </c>
      <c r="K51" s="38">
        <v>345956.12</v>
      </c>
      <c r="L51" s="38">
        <v>0</v>
      </c>
      <c r="M51" s="38">
        <v>345956.12</v>
      </c>
      <c r="N51" s="11">
        <f t="shared" si="4"/>
        <v>0.93418362746793127</v>
      </c>
      <c r="O51" s="38">
        <v>24373.77</v>
      </c>
      <c r="P51" s="12">
        <f t="shared" si="6"/>
        <v>-852525.11</v>
      </c>
    </row>
    <row r="52" spans="1:16" s="39" customFormat="1" x14ac:dyDescent="0.2">
      <c r="A52" s="35">
        <v>36002</v>
      </c>
      <c r="B52" s="19" t="str">
        <f t="shared" si="0"/>
        <v>3</v>
      </c>
      <c r="C52" s="19" t="str">
        <f t="shared" si="1"/>
        <v>36</v>
      </c>
      <c r="D52" s="36" t="str">
        <f t="shared" si="2"/>
        <v>360</v>
      </c>
      <c r="E52" s="37" t="s">
        <v>69</v>
      </c>
      <c r="F52" s="38">
        <v>247000</v>
      </c>
      <c r="G52" s="38">
        <v>0</v>
      </c>
      <c r="H52" s="38">
        <v>247000</v>
      </c>
      <c r="I52" s="38">
        <v>141465.89000000001</v>
      </c>
      <c r="J52" s="11">
        <f t="shared" si="3"/>
        <v>0.57273639676113364</v>
      </c>
      <c r="K52" s="38">
        <v>141465.89000000001</v>
      </c>
      <c r="L52" s="38">
        <v>0</v>
      </c>
      <c r="M52" s="38">
        <v>141465.89000000001</v>
      </c>
      <c r="N52" s="11">
        <f t="shared" si="4"/>
        <v>1</v>
      </c>
      <c r="O52" s="38">
        <v>0</v>
      </c>
      <c r="P52" s="12">
        <f t="shared" si="6"/>
        <v>-105534.10999999999</v>
      </c>
    </row>
    <row r="53" spans="1:16" s="39" customFormat="1" x14ac:dyDescent="0.2">
      <c r="A53" s="35">
        <v>36003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70</v>
      </c>
      <c r="F53" s="38">
        <v>85000</v>
      </c>
      <c r="G53" s="38">
        <v>0</v>
      </c>
      <c r="H53" s="38">
        <v>85000</v>
      </c>
      <c r="I53" s="38">
        <v>99976.26</v>
      </c>
      <c r="J53" s="11">
        <f t="shared" si="3"/>
        <v>1.1761912941176469</v>
      </c>
      <c r="K53" s="38">
        <v>99848.26</v>
      </c>
      <c r="L53" s="38">
        <v>0</v>
      </c>
      <c r="M53" s="38">
        <v>99848.26</v>
      </c>
      <c r="N53" s="11">
        <f t="shared" ref="N53:N112" si="7">IF(I53=0," ",M53/I53)</f>
        <v>0.99871969605584365</v>
      </c>
      <c r="O53" s="38">
        <v>128</v>
      </c>
      <c r="P53" s="12">
        <f t="shared" si="6"/>
        <v>14976.259999999995</v>
      </c>
    </row>
    <row r="54" spans="1:16" s="39" customFormat="1" x14ac:dyDescent="0.2">
      <c r="A54" s="35">
        <v>36004</v>
      </c>
      <c r="B54" s="19" t="str">
        <f t="shared" ref="B54:B56" si="8">LEFT(A54,1)</f>
        <v>3</v>
      </c>
      <c r="C54" s="19" t="str">
        <f t="shared" ref="C54:C56" si="9">LEFT(A54,2)</f>
        <v>36</v>
      </c>
      <c r="D54" s="36" t="str">
        <f t="shared" ref="D54:D112" si="10">LEFT(A54,3)</f>
        <v>360</v>
      </c>
      <c r="E54" s="37" t="s">
        <v>71</v>
      </c>
      <c r="F54" s="38">
        <v>11000</v>
      </c>
      <c r="G54" s="38">
        <v>0</v>
      </c>
      <c r="H54" s="38">
        <v>11000</v>
      </c>
      <c r="I54" s="38">
        <v>0</v>
      </c>
      <c r="J54" s="11">
        <f t="shared" si="3"/>
        <v>0</v>
      </c>
      <c r="K54" s="38">
        <v>0</v>
      </c>
      <c r="L54" s="38">
        <v>0</v>
      </c>
      <c r="M54" s="38">
        <v>0</v>
      </c>
      <c r="N54" s="11" t="str">
        <f t="shared" si="7"/>
        <v xml:space="preserve"> </v>
      </c>
      <c r="O54" s="38">
        <v>0</v>
      </c>
      <c r="P54" s="12">
        <f t="shared" si="6"/>
        <v>-11000</v>
      </c>
    </row>
    <row r="55" spans="1:16" s="39" customFormat="1" x14ac:dyDescent="0.2">
      <c r="A55" s="35">
        <v>36005</v>
      </c>
      <c r="B55" s="19" t="str">
        <f t="shared" si="8"/>
        <v>3</v>
      </c>
      <c r="C55" s="19" t="str">
        <f t="shared" si="9"/>
        <v>36</v>
      </c>
      <c r="D55" s="36" t="str">
        <f t="shared" si="10"/>
        <v>360</v>
      </c>
      <c r="E55" s="37" t="s">
        <v>72</v>
      </c>
      <c r="F55" s="38">
        <v>141000</v>
      </c>
      <c r="G55" s="38">
        <v>0</v>
      </c>
      <c r="H55" s="38">
        <v>141000</v>
      </c>
      <c r="I55" s="38">
        <v>86880.41</v>
      </c>
      <c r="J55" s="11">
        <f t="shared" si="3"/>
        <v>0.61617312056737594</v>
      </c>
      <c r="K55" s="38">
        <v>86501.67</v>
      </c>
      <c r="L55" s="38">
        <v>0</v>
      </c>
      <c r="M55" s="38">
        <v>86501.67</v>
      </c>
      <c r="N55" s="11">
        <f t="shared" si="7"/>
        <v>0.99564067434764636</v>
      </c>
      <c r="O55" s="38">
        <v>378.74</v>
      </c>
      <c r="P55" s="12">
        <f t="shared" si="6"/>
        <v>-54119.59</v>
      </c>
    </row>
    <row r="56" spans="1:16" s="39" customFormat="1" x14ac:dyDescent="0.2">
      <c r="A56" s="35">
        <v>36006</v>
      </c>
      <c r="B56" s="19" t="str">
        <f t="shared" si="8"/>
        <v>3</v>
      </c>
      <c r="C56" s="19" t="str">
        <f t="shared" si="9"/>
        <v>36</v>
      </c>
      <c r="D56" s="36" t="str">
        <f t="shared" si="10"/>
        <v>360</v>
      </c>
      <c r="E56" s="37" t="s">
        <v>73</v>
      </c>
      <c r="F56" s="38">
        <v>120000</v>
      </c>
      <c r="G56" s="38">
        <v>0</v>
      </c>
      <c r="H56" s="38">
        <v>120000</v>
      </c>
      <c r="I56" s="38">
        <v>63306.67</v>
      </c>
      <c r="J56" s="11">
        <f t="shared" si="3"/>
        <v>0.5275555833333333</v>
      </c>
      <c r="K56" s="38">
        <v>60225.31</v>
      </c>
      <c r="L56" s="38">
        <v>0</v>
      </c>
      <c r="M56" s="38">
        <v>60225.31</v>
      </c>
      <c r="N56" s="11">
        <f t="shared" si="7"/>
        <v>0.95132645580631547</v>
      </c>
      <c r="O56" s="38">
        <v>3081.36</v>
      </c>
      <c r="P56" s="12">
        <f t="shared" si="6"/>
        <v>-56693.33</v>
      </c>
    </row>
    <row r="57" spans="1:16" s="39" customFormat="1" x14ac:dyDescent="0.2">
      <c r="A57" s="35">
        <v>38900</v>
      </c>
      <c r="B57" s="19" t="str">
        <f t="shared" ref="B57:B66" si="11">LEFT(A57,1)</f>
        <v>3</v>
      </c>
      <c r="C57" s="19" t="str">
        <f t="shared" ref="C57:C66" si="12">LEFT(A57,2)</f>
        <v>38</v>
      </c>
      <c r="D57" s="36" t="str">
        <f t="shared" si="10"/>
        <v>389</v>
      </c>
      <c r="E57" s="37" t="s">
        <v>74</v>
      </c>
      <c r="F57" s="38">
        <v>500000</v>
      </c>
      <c r="G57" s="38">
        <v>0</v>
      </c>
      <c r="H57" s="38">
        <v>500000</v>
      </c>
      <c r="I57" s="38">
        <v>497156.86</v>
      </c>
      <c r="J57" s="11">
        <f t="shared" si="3"/>
        <v>0.99431371999999996</v>
      </c>
      <c r="K57" s="38">
        <v>461714.13</v>
      </c>
      <c r="L57" s="38">
        <v>0</v>
      </c>
      <c r="M57" s="38">
        <v>461714.13</v>
      </c>
      <c r="N57" s="11">
        <f t="shared" si="7"/>
        <v>0.92870916032416817</v>
      </c>
      <c r="O57" s="38">
        <v>35442.730000000003</v>
      </c>
      <c r="P57" s="12">
        <f t="shared" si="6"/>
        <v>-2843.140000000014</v>
      </c>
    </row>
    <row r="58" spans="1:16" s="39" customFormat="1" x14ac:dyDescent="0.2">
      <c r="A58" s="35">
        <v>39101</v>
      </c>
      <c r="B58" s="19" t="str">
        <f t="shared" si="11"/>
        <v>3</v>
      </c>
      <c r="C58" s="19" t="str">
        <f t="shared" si="12"/>
        <v>39</v>
      </c>
      <c r="D58" s="36" t="str">
        <f t="shared" si="10"/>
        <v>391</v>
      </c>
      <c r="E58" s="37" t="s">
        <v>75</v>
      </c>
      <c r="F58" s="38">
        <v>120000</v>
      </c>
      <c r="G58" s="38">
        <v>0</v>
      </c>
      <c r="H58" s="38">
        <v>120000</v>
      </c>
      <c r="I58" s="38">
        <v>143453</v>
      </c>
      <c r="J58" s="11">
        <f t="shared" si="3"/>
        <v>1.1954416666666667</v>
      </c>
      <c r="K58" s="38">
        <v>51734.31</v>
      </c>
      <c r="L58" s="38">
        <v>1819.5</v>
      </c>
      <c r="M58" s="38">
        <v>49914.81</v>
      </c>
      <c r="N58" s="11">
        <f t="shared" si="7"/>
        <v>0.34795236070350566</v>
      </c>
      <c r="O58" s="38">
        <v>93538.19</v>
      </c>
      <c r="P58" s="12">
        <f t="shared" si="6"/>
        <v>23453</v>
      </c>
    </row>
    <row r="59" spans="1:16" s="39" customFormat="1" x14ac:dyDescent="0.2">
      <c r="A59" s="35">
        <v>39102</v>
      </c>
      <c r="B59" s="19" t="str">
        <f t="shared" si="11"/>
        <v>3</v>
      </c>
      <c r="C59" s="19" t="str">
        <f t="shared" si="12"/>
        <v>39</v>
      </c>
      <c r="D59" s="36" t="str">
        <f t="shared" si="10"/>
        <v>391</v>
      </c>
      <c r="E59" s="37" t="s">
        <v>76</v>
      </c>
      <c r="F59" s="38">
        <v>70000</v>
      </c>
      <c r="G59" s="38">
        <v>0</v>
      </c>
      <c r="H59" s="38">
        <v>70000</v>
      </c>
      <c r="I59" s="38">
        <v>42930.27</v>
      </c>
      <c r="J59" s="11">
        <f t="shared" si="3"/>
        <v>0.61328957142857143</v>
      </c>
      <c r="K59" s="38">
        <v>12108.79</v>
      </c>
      <c r="L59" s="38">
        <v>0.08</v>
      </c>
      <c r="M59" s="38">
        <v>12108.71</v>
      </c>
      <c r="N59" s="11">
        <f t="shared" si="7"/>
        <v>0.28205529571558718</v>
      </c>
      <c r="O59" s="38">
        <v>30821.56</v>
      </c>
      <c r="P59" s="12">
        <f t="shared" si="6"/>
        <v>-27069.730000000003</v>
      </c>
    </row>
    <row r="60" spans="1:16" s="39" customFormat="1" x14ac:dyDescent="0.2">
      <c r="A60" s="35">
        <v>39103</v>
      </c>
      <c r="B60" s="19" t="str">
        <f t="shared" si="11"/>
        <v>3</v>
      </c>
      <c r="C60" s="19" t="str">
        <f t="shared" si="12"/>
        <v>39</v>
      </c>
      <c r="D60" s="36" t="str">
        <f t="shared" si="10"/>
        <v>391</v>
      </c>
      <c r="E60" s="37" t="s">
        <v>77</v>
      </c>
      <c r="F60" s="38">
        <v>115000</v>
      </c>
      <c r="G60" s="38">
        <v>0</v>
      </c>
      <c r="H60" s="38">
        <v>115000</v>
      </c>
      <c r="I60" s="38">
        <v>141347.72</v>
      </c>
      <c r="J60" s="11">
        <f t="shared" si="3"/>
        <v>1.2291106086956523</v>
      </c>
      <c r="K60" s="38">
        <v>77042.850000000006</v>
      </c>
      <c r="L60" s="38">
        <v>227.24</v>
      </c>
      <c r="M60" s="38">
        <v>76815.61</v>
      </c>
      <c r="N60" s="11">
        <f t="shared" si="7"/>
        <v>0.54345135528185384</v>
      </c>
      <c r="O60" s="38">
        <v>64532.11</v>
      </c>
      <c r="P60" s="12">
        <f t="shared" si="6"/>
        <v>26347.72</v>
      </c>
    </row>
    <row r="61" spans="1:16" s="39" customFormat="1" x14ac:dyDescent="0.2">
      <c r="A61" s="35">
        <v>39105</v>
      </c>
      <c r="B61" s="19" t="str">
        <f t="shared" si="11"/>
        <v>3</v>
      </c>
      <c r="C61" s="19" t="str">
        <f t="shared" si="12"/>
        <v>39</v>
      </c>
      <c r="D61" s="36" t="str">
        <f t="shared" si="10"/>
        <v>391</v>
      </c>
      <c r="E61" s="37" t="s">
        <v>78</v>
      </c>
      <c r="F61" s="38">
        <v>45000</v>
      </c>
      <c r="G61" s="38">
        <v>0</v>
      </c>
      <c r="H61" s="38">
        <v>45000</v>
      </c>
      <c r="I61" s="38">
        <v>89373.68</v>
      </c>
      <c r="J61" s="11">
        <f t="shared" si="3"/>
        <v>1.9860817777777777</v>
      </c>
      <c r="K61" s="38">
        <v>18311.14</v>
      </c>
      <c r="L61" s="38">
        <v>4099.5200000000004</v>
      </c>
      <c r="M61" s="38">
        <v>14211.62</v>
      </c>
      <c r="N61" s="11">
        <f t="shared" si="7"/>
        <v>0.15901348137393473</v>
      </c>
      <c r="O61" s="38">
        <v>75162.06</v>
      </c>
      <c r="P61" s="12">
        <f t="shared" si="6"/>
        <v>44373.679999999993</v>
      </c>
    </row>
    <row r="62" spans="1:16" s="39" customFormat="1" x14ac:dyDescent="0.2">
      <c r="A62" s="35">
        <v>39106</v>
      </c>
      <c r="B62" s="19" t="str">
        <f t="shared" si="11"/>
        <v>3</v>
      </c>
      <c r="C62" s="19" t="str">
        <f t="shared" si="12"/>
        <v>39</v>
      </c>
      <c r="D62" s="36" t="str">
        <f t="shared" si="10"/>
        <v>391</v>
      </c>
      <c r="E62" s="37" t="s">
        <v>79</v>
      </c>
      <c r="F62" s="38">
        <v>0</v>
      </c>
      <c r="G62" s="38">
        <v>0</v>
      </c>
      <c r="H62" s="38">
        <v>0</v>
      </c>
      <c r="I62" s="38">
        <v>-501.81</v>
      </c>
      <c r="J62" s="11" t="str">
        <f t="shared" si="3"/>
        <v xml:space="preserve"> </v>
      </c>
      <c r="K62" s="38">
        <v>0</v>
      </c>
      <c r="L62" s="38">
        <v>501.81</v>
      </c>
      <c r="M62" s="38">
        <v>-501.81</v>
      </c>
      <c r="N62" s="11">
        <f t="shared" si="7"/>
        <v>1</v>
      </c>
      <c r="O62" s="38">
        <v>0</v>
      </c>
      <c r="P62" s="12">
        <f t="shared" si="6"/>
        <v>-501.81</v>
      </c>
    </row>
    <row r="63" spans="1:16" s="39" customFormat="1" x14ac:dyDescent="0.2">
      <c r="A63" s="35">
        <v>39110</v>
      </c>
      <c r="B63" s="19" t="str">
        <f t="shared" si="11"/>
        <v>3</v>
      </c>
      <c r="C63" s="19" t="str">
        <f t="shared" si="12"/>
        <v>39</v>
      </c>
      <c r="D63" s="36" t="str">
        <f t="shared" si="10"/>
        <v>391</v>
      </c>
      <c r="E63" s="37" t="s">
        <v>80</v>
      </c>
      <c r="F63" s="38">
        <v>100000</v>
      </c>
      <c r="G63" s="38">
        <v>0</v>
      </c>
      <c r="H63" s="38">
        <v>100000</v>
      </c>
      <c r="I63" s="38">
        <v>138690.07</v>
      </c>
      <c r="J63" s="11">
        <f t="shared" si="3"/>
        <v>1.3869007</v>
      </c>
      <c r="K63" s="38">
        <v>125360.78</v>
      </c>
      <c r="L63" s="38">
        <v>16.350000000000001</v>
      </c>
      <c r="M63" s="38">
        <v>125344.43</v>
      </c>
      <c r="N63" s="11">
        <f t="shared" si="7"/>
        <v>0.90377364435680207</v>
      </c>
      <c r="O63" s="38">
        <v>13345.64</v>
      </c>
      <c r="P63" s="12">
        <f t="shared" si="6"/>
        <v>38690.070000000007</v>
      </c>
    </row>
    <row r="64" spans="1:16" s="39" customFormat="1" x14ac:dyDescent="0.2">
      <c r="A64" s="35">
        <v>39120</v>
      </c>
      <c r="B64" s="19" t="str">
        <f t="shared" si="11"/>
        <v>3</v>
      </c>
      <c r="C64" s="19" t="str">
        <f t="shared" si="12"/>
        <v>39</v>
      </c>
      <c r="D64" s="36" t="str">
        <f t="shared" si="10"/>
        <v>391</v>
      </c>
      <c r="E64" s="37" t="s">
        <v>81</v>
      </c>
      <c r="F64" s="38">
        <v>5000000</v>
      </c>
      <c r="G64" s="38">
        <v>0</v>
      </c>
      <c r="H64" s="38">
        <v>5000000</v>
      </c>
      <c r="I64" s="38">
        <v>4385455.76</v>
      </c>
      <c r="J64" s="11">
        <f t="shared" si="3"/>
        <v>0.87709115199999999</v>
      </c>
      <c r="K64" s="38">
        <v>2753725.29</v>
      </c>
      <c r="L64" s="38">
        <v>38623.4</v>
      </c>
      <c r="M64" s="38">
        <v>2715101.89</v>
      </c>
      <c r="N64" s="11">
        <f t="shared" si="7"/>
        <v>0.61911510196148922</v>
      </c>
      <c r="O64" s="38">
        <v>1670353.87</v>
      </c>
      <c r="P64" s="12">
        <f t="shared" si="6"/>
        <v>-614544.24000000022</v>
      </c>
    </row>
    <row r="65" spans="1:16" s="39" customFormat="1" x14ac:dyDescent="0.2">
      <c r="A65" s="35">
        <v>39200</v>
      </c>
      <c r="B65" s="19" t="str">
        <f t="shared" si="11"/>
        <v>3</v>
      </c>
      <c r="C65" s="19" t="str">
        <f t="shared" si="12"/>
        <v>39</v>
      </c>
      <c r="D65" s="36" t="str">
        <f t="shared" si="10"/>
        <v>392</v>
      </c>
      <c r="E65" s="37" t="s">
        <v>82</v>
      </c>
      <c r="F65" s="38">
        <v>25000</v>
      </c>
      <c r="G65" s="38">
        <v>0</v>
      </c>
      <c r="H65" s="38">
        <v>25000</v>
      </c>
      <c r="I65" s="38">
        <v>9738.08</v>
      </c>
      <c r="J65" s="11">
        <f t="shared" si="3"/>
        <v>0.38952320000000001</v>
      </c>
      <c r="K65" s="38">
        <v>9706.99</v>
      </c>
      <c r="L65" s="38">
        <v>27.53</v>
      </c>
      <c r="M65" s="38">
        <v>9679.4599999999991</v>
      </c>
      <c r="N65" s="11">
        <f t="shared" si="7"/>
        <v>0.99398033287876042</v>
      </c>
      <c r="O65" s="38">
        <v>58.62</v>
      </c>
      <c r="P65" s="12">
        <f t="shared" si="6"/>
        <v>-15261.92</v>
      </c>
    </row>
    <row r="66" spans="1:16" s="39" customFormat="1" x14ac:dyDescent="0.2">
      <c r="A66" s="35">
        <v>39210</v>
      </c>
      <c r="B66" s="19" t="str">
        <f t="shared" si="11"/>
        <v>3</v>
      </c>
      <c r="C66" s="19" t="str">
        <f t="shared" si="12"/>
        <v>39</v>
      </c>
      <c r="D66" s="36" t="str">
        <f t="shared" si="10"/>
        <v>392</v>
      </c>
      <c r="E66" s="37" t="s">
        <v>83</v>
      </c>
      <c r="F66" s="38">
        <v>185000</v>
      </c>
      <c r="G66" s="38">
        <v>0</v>
      </c>
      <c r="H66" s="38">
        <v>185000</v>
      </c>
      <c r="I66" s="38">
        <v>130724.4</v>
      </c>
      <c r="J66" s="11">
        <f t="shared" si="3"/>
        <v>0.70661837837837838</v>
      </c>
      <c r="K66" s="38">
        <v>131396.04999999999</v>
      </c>
      <c r="L66" s="38">
        <v>671.65</v>
      </c>
      <c r="M66" s="38">
        <v>130724.4</v>
      </c>
      <c r="N66" s="11">
        <f t="shared" si="7"/>
        <v>1</v>
      </c>
      <c r="O66" s="38">
        <v>0</v>
      </c>
      <c r="P66" s="12">
        <f t="shared" si="6"/>
        <v>-54275.600000000006</v>
      </c>
    </row>
    <row r="67" spans="1:16" s="39" customFormat="1" x14ac:dyDescent="0.2">
      <c r="A67" s="35">
        <v>39211</v>
      </c>
      <c r="B67" s="19" t="str">
        <f t="shared" ref="B67" si="13">LEFT(A67,1)</f>
        <v>3</v>
      </c>
      <c r="C67" s="19" t="str">
        <f t="shared" ref="C67" si="14">LEFT(A67,2)</f>
        <v>39</v>
      </c>
      <c r="D67" s="36" t="str">
        <f t="shared" si="10"/>
        <v>392</v>
      </c>
      <c r="E67" s="37" t="s">
        <v>84</v>
      </c>
      <c r="F67" s="38">
        <v>600000</v>
      </c>
      <c r="G67" s="38">
        <v>0</v>
      </c>
      <c r="H67" s="38">
        <v>600000</v>
      </c>
      <c r="I67" s="38">
        <v>927400.24</v>
      </c>
      <c r="J67" s="11">
        <f t="shared" si="3"/>
        <v>1.5456670666666668</v>
      </c>
      <c r="K67" s="38">
        <v>947478.57</v>
      </c>
      <c r="L67" s="38">
        <v>20078.330000000002</v>
      </c>
      <c r="M67" s="38">
        <v>927400.24</v>
      </c>
      <c r="N67" s="11">
        <f t="shared" si="7"/>
        <v>1</v>
      </c>
      <c r="O67" s="38">
        <v>0</v>
      </c>
      <c r="P67" s="12">
        <f t="shared" si="6"/>
        <v>327400.24</v>
      </c>
    </row>
    <row r="68" spans="1:16" s="39" customFormat="1" x14ac:dyDescent="0.2">
      <c r="A68" s="35">
        <v>39300</v>
      </c>
      <c r="B68" s="19" t="str">
        <f t="shared" ref="B68:B139" si="15">LEFT(A68,1)</f>
        <v>3</v>
      </c>
      <c r="C68" s="19" t="str">
        <f t="shared" ref="C68:C139" si="16">LEFT(A68,2)</f>
        <v>39</v>
      </c>
      <c r="D68" s="36" t="str">
        <f t="shared" si="10"/>
        <v>393</v>
      </c>
      <c r="E68" s="37" t="s">
        <v>85</v>
      </c>
      <c r="F68" s="38">
        <v>300000</v>
      </c>
      <c r="G68" s="38">
        <v>0</v>
      </c>
      <c r="H68" s="38">
        <v>300000</v>
      </c>
      <c r="I68" s="38">
        <v>384539.75</v>
      </c>
      <c r="J68" s="11">
        <f t="shared" si="3"/>
        <v>1.2817991666666666</v>
      </c>
      <c r="K68" s="38">
        <v>385342.25</v>
      </c>
      <c r="L68" s="38">
        <v>4470.62</v>
      </c>
      <c r="M68" s="38">
        <v>380871.63</v>
      </c>
      <c r="N68" s="11">
        <f t="shared" si="7"/>
        <v>0.99046101215804094</v>
      </c>
      <c r="O68" s="38">
        <v>3668.12</v>
      </c>
      <c r="P68" s="12">
        <f t="shared" si="6"/>
        <v>84539.75</v>
      </c>
    </row>
    <row r="69" spans="1:16" s="39" customFormat="1" x14ac:dyDescent="0.2">
      <c r="A69" s="35">
        <v>39610</v>
      </c>
      <c r="B69" s="19" t="str">
        <f t="shared" si="15"/>
        <v>3</v>
      </c>
      <c r="C69" s="19" t="str">
        <f t="shared" si="16"/>
        <v>39</v>
      </c>
      <c r="D69" s="36" t="str">
        <f t="shared" si="10"/>
        <v>396</v>
      </c>
      <c r="E69" s="37" t="s">
        <v>86</v>
      </c>
      <c r="F69" s="38">
        <v>805100</v>
      </c>
      <c r="G69" s="38">
        <v>0</v>
      </c>
      <c r="H69" s="38">
        <v>805100</v>
      </c>
      <c r="I69" s="38">
        <v>791610.97</v>
      </c>
      <c r="J69" s="11">
        <f t="shared" si="3"/>
        <v>0.98324552229536699</v>
      </c>
      <c r="K69" s="38">
        <v>780426.13</v>
      </c>
      <c r="L69" s="38">
        <v>0</v>
      </c>
      <c r="M69" s="38">
        <v>780426.13</v>
      </c>
      <c r="N69" s="11">
        <f t="shared" si="7"/>
        <v>0.98587078701044284</v>
      </c>
      <c r="O69" s="38">
        <v>11184.84</v>
      </c>
      <c r="P69" s="12">
        <f t="shared" si="6"/>
        <v>-13489.030000000028</v>
      </c>
    </row>
    <row r="70" spans="1:16" s="39" customFormat="1" x14ac:dyDescent="0.2">
      <c r="A70" s="35">
        <v>39700</v>
      </c>
      <c r="B70" s="19" t="str">
        <f t="shared" si="15"/>
        <v>3</v>
      </c>
      <c r="C70" s="19" t="str">
        <f t="shared" si="16"/>
        <v>39</v>
      </c>
      <c r="D70" s="36" t="str">
        <f t="shared" si="10"/>
        <v>397</v>
      </c>
      <c r="E70" s="37" t="s">
        <v>87</v>
      </c>
      <c r="F70" s="38">
        <v>0</v>
      </c>
      <c r="G70" s="38">
        <v>0</v>
      </c>
      <c r="H70" s="38">
        <v>0</v>
      </c>
      <c r="I70" s="38">
        <v>84492.13</v>
      </c>
      <c r="J70" s="11" t="str">
        <f t="shared" si="3"/>
        <v xml:space="preserve"> </v>
      </c>
      <c r="K70" s="38">
        <v>84492.13</v>
      </c>
      <c r="L70" s="38">
        <v>0</v>
      </c>
      <c r="M70" s="38">
        <v>84492.13</v>
      </c>
      <c r="N70" s="11">
        <f t="shared" si="7"/>
        <v>1</v>
      </c>
      <c r="O70" s="38">
        <v>0</v>
      </c>
      <c r="P70" s="12">
        <f t="shared" si="6"/>
        <v>84492.13</v>
      </c>
    </row>
    <row r="71" spans="1:16" s="39" customFormat="1" x14ac:dyDescent="0.2">
      <c r="A71" s="35">
        <v>39901</v>
      </c>
      <c r="B71" s="19" t="str">
        <f t="shared" si="15"/>
        <v>3</v>
      </c>
      <c r="C71" s="19" t="str">
        <f t="shared" si="16"/>
        <v>39</v>
      </c>
      <c r="D71" s="36" t="str">
        <f t="shared" si="10"/>
        <v>399</v>
      </c>
      <c r="E71" s="37" t="s">
        <v>88</v>
      </c>
      <c r="F71" s="38">
        <v>0</v>
      </c>
      <c r="G71" s="38">
        <v>0</v>
      </c>
      <c r="H71" s="38">
        <v>0</v>
      </c>
      <c r="I71" s="38">
        <v>31290.62</v>
      </c>
      <c r="J71" s="11" t="str">
        <f t="shared" ref="J71:J134" si="17">IF(H71=0," ",I71/H71)</f>
        <v xml:space="preserve"> </v>
      </c>
      <c r="K71" s="38">
        <v>30010.87</v>
      </c>
      <c r="L71" s="38">
        <v>0</v>
      </c>
      <c r="M71" s="38">
        <v>30010.87</v>
      </c>
      <c r="N71" s="11">
        <f t="shared" si="7"/>
        <v>0.95910116194565653</v>
      </c>
      <c r="O71" s="38">
        <v>1279.75</v>
      </c>
      <c r="P71" s="12">
        <f t="shared" si="6"/>
        <v>31290.62</v>
      </c>
    </row>
    <row r="72" spans="1:16" s="39" customFormat="1" x14ac:dyDescent="0.2">
      <c r="A72" s="35">
        <v>39902</v>
      </c>
      <c r="B72" s="19" t="str">
        <f t="shared" ref="B72:B79" si="18">LEFT(A72,1)</f>
        <v>3</v>
      </c>
      <c r="C72" s="19" t="str">
        <f t="shared" ref="C72:C79" si="19">LEFT(A72,2)</f>
        <v>39</v>
      </c>
      <c r="D72" s="36" t="str">
        <f t="shared" si="10"/>
        <v>399</v>
      </c>
      <c r="E72" s="37" t="s">
        <v>205</v>
      </c>
      <c r="F72" s="38">
        <v>0</v>
      </c>
      <c r="G72" s="38">
        <v>0</v>
      </c>
      <c r="H72" s="38">
        <v>0</v>
      </c>
      <c r="I72" s="38">
        <v>294.19</v>
      </c>
      <c r="J72" s="11" t="str">
        <f t="shared" si="17"/>
        <v xml:space="preserve"> </v>
      </c>
      <c r="K72" s="38">
        <v>294.19</v>
      </c>
      <c r="L72" s="38">
        <v>0</v>
      </c>
      <c r="M72" s="38">
        <v>294.19</v>
      </c>
      <c r="N72" s="11">
        <f t="shared" si="7"/>
        <v>1</v>
      </c>
      <c r="O72" s="38">
        <v>0</v>
      </c>
      <c r="P72" s="12">
        <f t="shared" si="6"/>
        <v>294.19</v>
      </c>
    </row>
    <row r="73" spans="1:16" s="39" customFormat="1" x14ac:dyDescent="0.2">
      <c r="A73" s="35">
        <v>39903</v>
      </c>
      <c r="B73" s="19" t="str">
        <f t="shared" si="18"/>
        <v>3</v>
      </c>
      <c r="C73" s="19" t="str">
        <f t="shared" si="19"/>
        <v>39</v>
      </c>
      <c r="D73" s="36" t="str">
        <f t="shared" si="10"/>
        <v>399</v>
      </c>
      <c r="E73" s="37" t="s">
        <v>89</v>
      </c>
      <c r="F73" s="38">
        <v>150000</v>
      </c>
      <c r="G73" s="38">
        <v>0</v>
      </c>
      <c r="H73" s="38">
        <v>150000</v>
      </c>
      <c r="I73" s="38">
        <v>194895.17</v>
      </c>
      <c r="J73" s="11">
        <f t="shared" si="17"/>
        <v>1.2993011333333335</v>
      </c>
      <c r="K73" s="38">
        <v>195495.17</v>
      </c>
      <c r="L73" s="38">
        <v>600</v>
      </c>
      <c r="M73" s="38">
        <v>194895.17</v>
      </c>
      <c r="N73" s="11">
        <f t="shared" si="7"/>
        <v>1</v>
      </c>
      <c r="O73" s="38">
        <v>0</v>
      </c>
      <c r="P73" s="12">
        <f t="shared" si="6"/>
        <v>44895.170000000013</v>
      </c>
    </row>
    <row r="74" spans="1:16" s="39" customFormat="1" x14ac:dyDescent="0.2">
      <c r="A74" s="35">
        <v>39904</v>
      </c>
      <c r="B74" s="19" t="str">
        <f t="shared" si="18"/>
        <v>3</v>
      </c>
      <c r="C74" s="19" t="str">
        <f t="shared" si="19"/>
        <v>39</v>
      </c>
      <c r="D74" s="36" t="str">
        <f t="shared" si="10"/>
        <v>399</v>
      </c>
      <c r="E74" s="37" t="s">
        <v>90</v>
      </c>
      <c r="F74" s="38">
        <v>10000</v>
      </c>
      <c r="G74" s="38">
        <v>0</v>
      </c>
      <c r="H74" s="38">
        <v>10000</v>
      </c>
      <c r="I74" s="38">
        <v>0</v>
      </c>
      <c r="J74" s="11">
        <f t="shared" si="17"/>
        <v>0</v>
      </c>
      <c r="K74" s="38">
        <v>0</v>
      </c>
      <c r="L74" s="38">
        <v>0</v>
      </c>
      <c r="M74" s="38">
        <v>0</v>
      </c>
      <c r="N74" s="11" t="str">
        <f t="shared" si="7"/>
        <v xml:space="preserve"> </v>
      </c>
      <c r="O74" s="38">
        <v>0</v>
      </c>
      <c r="P74" s="12">
        <f t="shared" si="6"/>
        <v>-10000</v>
      </c>
    </row>
    <row r="75" spans="1:16" s="39" customFormat="1" x14ac:dyDescent="0.2">
      <c r="A75" s="35">
        <v>39906</v>
      </c>
      <c r="B75" s="19" t="str">
        <f t="shared" si="18"/>
        <v>3</v>
      </c>
      <c r="C75" s="19" t="str">
        <f t="shared" si="19"/>
        <v>39</v>
      </c>
      <c r="D75" s="36" t="str">
        <f t="shared" si="10"/>
        <v>399</v>
      </c>
      <c r="E75" s="37" t="s">
        <v>91</v>
      </c>
      <c r="F75" s="38">
        <v>0</v>
      </c>
      <c r="G75" s="38">
        <v>0</v>
      </c>
      <c r="H75" s="38">
        <v>0</v>
      </c>
      <c r="I75" s="38">
        <v>4664.3</v>
      </c>
      <c r="J75" s="11" t="str">
        <f t="shared" si="17"/>
        <v xml:space="preserve"> </v>
      </c>
      <c r="K75" s="38">
        <v>4664.3</v>
      </c>
      <c r="L75" s="38">
        <v>0</v>
      </c>
      <c r="M75" s="38">
        <v>4664.3</v>
      </c>
      <c r="N75" s="11">
        <f t="shared" si="7"/>
        <v>1</v>
      </c>
      <c r="O75" s="38">
        <v>0</v>
      </c>
      <c r="P75" s="12">
        <f t="shared" si="6"/>
        <v>4664.3</v>
      </c>
    </row>
    <row r="76" spans="1:16" s="39" customFormat="1" x14ac:dyDescent="0.2">
      <c r="A76" s="35">
        <v>39907</v>
      </c>
      <c r="B76" s="19" t="str">
        <f t="shared" si="18"/>
        <v>3</v>
      </c>
      <c r="C76" s="19" t="str">
        <f t="shared" si="19"/>
        <v>39</v>
      </c>
      <c r="D76" s="36" t="str">
        <f t="shared" si="10"/>
        <v>399</v>
      </c>
      <c r="E76" s="37" t="s">
        <v>92</v>
      </c>
      <c r="F76" s="38">
        <v>11000</v>
      </c>
      <c r="G76" s="38">
        <v>0</v>
      </c>
      <c r="H76" s="38">
        <v>11000</v>
      </c>
      <c r="I76" s="38">
        <v>14573.45</v>
      </c>
      <c r="J76" s="11">
        <f t="shared" si="17"/>
        <v>1.3248590909090909</v>
      </c>
      <c r="K76" s="38">
        <v>13596.75</v>
      </c>
      <c r="L76" s="38">
        <v>0</v>
      </c>
      <c r="M76" s="38">
        <v>13596.75</v>
      </c>
      <c r="N76" s="11">
        <f t="shared" si="7"/>
        <v>0.93298086588968288</v>
      </c>
      <c r="O76" s="38">
        <v>976.7</v>
      </c>
      <c r="P76" s="12">
        <f t="shared" si="6"/>
        <v>3573.4500000000007</v>
      </c>
    </row>
    <row r="77" spans="1:16" s="39" customFormat="1" x14ac:dyDescent="0.2">
      <c r="A77" s="35">
        <v>39910</v>
      </c>
      <c r="B77" s="19" t="str">
        <f t="shared" si="18"/>
        <v>3</v>
      </c>
      <c r="C77" s="19" t="str">
        <f t="shared" si="19"/>
        <v>39</v>
      </c>
      <c r="D77" s="36" t="str">
        <f t="shared" si="10"/>
        <v>399</v>
      </c>
      <c r="E77" s="37" t="s">
        <v>93</v>
      </c>
      <c r="F77" s="38">
        <v>3600</v>
      </c>
      <c r="G77" s="38">
        <v>0</v>
      </c>
      <c r="H77" s="38">
        <v>3600</v>
      </c>
      <c r="I77" s="38">
        <v>0</v>
      </c>
      <c r="J77" s="11">
        <f t="shared" si="17"/>
        <v>0</v>
      </c>
      <c r="K77" s="38">
        <v>0</v>
      </c>
      <c r="L77" s="38">
        <v>0</v>
      </c>
      <c r="M77" s="38">
        <v>0</v>
      </c>
      <c r="N77" s="11" t="str">
        <f t="shared" si="7"/>
        <v xml:space="preserve"> </v>
      </c>
      <c r="O77" s="38">
        <v>0</v>
      </c>
      <c r="P77" s="12">
        <f t="shared" si="6"/>
        <v>-3600</v>
      </c>
    </row>
    <row r="78" spans="1:16" s="39" customFormat="1" x14ac:dyDescent="0.2">
      <c r="A78" s="35">
        <v>39911</v>
      </c>
      <c r="B78" s="19" t="str">
        <f t="shared" si="18"/>
        <v>3</v>
      </c>
      <c r="C78" s="19" t="str">
        <f t="shared" si="19"/>
        <v>39</v>
      </c>
      <c r="D78" s="36" t="str">
        <f t="shared" si="10"/>
        <v>399</v>
      </c>
      <c r="E78" s="37" t="s">
        <v>94</v>
      </c>
      <c r="F78" s="38">
        <v>0</v>
      </c>
      <c r="G78" s="38">
        <v>0</v>
      </c>
      <c r="H78" s="38">
        <v>0</v>
      </c>
      <c r="I78" s="38">
        <v>45.62</v>
      </c>
      <c r="J78" s="11" t="str">
        <f t="shared" si="17"/>
        <v xml:space="preserve"> </v>
      </c>
      <c r="K78" s="38">
        <v>45.62</v>
      </c>
      <c r="L78" s="38">
        <v>0</v>
      </c>
      <c r="M78" s="38">
        <v>45.62</v>
      </c>
      <c r="N78" s="11">
        <f t="shared" si="7"/>
        <v>1</v>
      </c>
      <c r="O78" s="38">
        <v>0</v>
      </c>
      <c r="P78" s="12">
        <f t="shared" si="6"/>
        <v>45.62</v>
      </c>
    </row>
    <row r="79" spans="1:16" s="39" customFormat="1" x14ac:dyDescent="0.2">
      <c r="A79" s="35">
        <v>42001</v>
      </c>
      <c r="B79" s="19" t="str">
        <f t="shared" si="18"/>
        <v>4</v>
      </c>
      <c r="C79" s="19" t="str">
        <f t="shared" si="19"/>
        <v>42</v>
      </c>
      <c r="D79" s="36" t="str">
        <f t="shared" si="10"/>
        <v>420</v>
      </c>
      <c r="E79" s="37" t="s">
        <v>95</v>
      </c>
      <c r="F79" s="38">
        <v>0</v>
      </c>
      <c r="G79" s="38">
        <v>0</v>
      </c>
      <c r="H79" s="38">
        <v>0</v>
      </c>
      <c r="I79" s="38">
        <v>3610321.13</v>
      </c>
      <c r="J79" s="11" t="str">
        <f t="shared" si="17"/>
        <v xml:space="preserve"> </v>
      </c>
      <c r="K79" s="38">
        <v>3610321.13</v>
      </c>
      <c r="L79" s="38">
        <v>0</v>
      </c>
      <c r="M79" s="38">
        <v>3610321.13</v>
      </c>
      <c r="N79" s="11">
        <f t="shared" si="7"/>
        <v>1</v>
      </c>
      <c r="O79" s="38">
        <v>0</v>
      </c>
      <c r="P79" s="12">
        <f t="shared" si="6"/>
        <v>3610321.13</v>
      </c>
    </row>
    <row r="80" spans="1:16" s="39" customFormat="1" x14ac:dyDescent="0.2">
      <c r="A80" s="35">
        <v>42010</v>
      </c>
      <c r="B80" s="19" t="str">
        <f t="shared" si="15"/>
        <v>4</v>
      </c>
      <c r="C80" s="19" t="str">
        <f t="shared" si="16"/>
        <v>42</v>
      </c>
      <c r="D80" s="36" t="str">
        <f t="shared" si="10"/>
        <v>420</v>
      </c>
      <c r="E80" s="37" t="s">
        <v>96</v>
      </c>
      <c r="F80" s="38">
        <v>86647710</v>
      </c>
      <c r="G80" s="38">
        <v>0</v>
      </c>
      <c r="H80" s="38">
        <v>86647710</v>
      </c>
      <c r="I80" s="38">
        <v>77232344.629999995</v>
      </c>
      <c r="J80" s="11">
        <f t="shared" si="17"/>
        <v>0.89133740095381631</v>
      </c>
      <c r="K80" s="38">
        <v>81736422.25</v>
      </c>
      <c r="L80" s="38">
        <v>4504077.62</v>
      </c>
      <c r="M80" s="38">
        <v>77232344.629999995</v>
      </c>
      <c r="N80" s="11">
        <f t="shared" si="7"/>
        <v>1</v>
      </c>
      <c r="O80" s="38">
        <v>0</v>
      </c>
      <c r="P80" s="12">
        <f t="shared" si="6"/>
        <v>-9415365.3700000048</v>
      </c>
    </row>
    <row r="81" spans="1:16" s="39" customFormat="1" x14ac:dyDescent="0.2">
      <c r="A81" s="35">
        <v>42020</v>
      </c>
      <c r="B81" s="19" t="str">
        <f t="shared" si="15"/>
        <v>4</v>
      </c>
      <c r="C81" s="19" t="str">
        <f t="shared" si="16"/>
        <v>42</v>
      </c>
      <c r="D81" s="36" t="str">
        <f t="shared" si="10"/>
        <v>420</v>
      </c>
      <c r="E81" s="37" t="s">
        <v>97</v>
      </c>
      <c r="F81" s="38">
        <v>2309360</v>
      </c>
      <c r="G81" s="38">
        <v>0</v>
      </c>
      <c r="H81" s="38">
        <v>2309360</v>
      </c>
      <c r="I81" s="38">
        <v>0</v>
      </c>
      <c r="J81" s="11">
        <f t="shared" si="17"/>
        <v>0</v>
      </c>
      <c r="K81" s="38">
        <v>0</v>
      </c>
      <c r="L81" s="38">
        <v>0</v>
      </c>
      <c r="M81" s="38">
        <v>0</v>
      </c>
      <c r="N81" s="11" t="str">
        <f t="shared" si="7"/>
        <v xml:space="preserve"> </v>
      </c>
      <c r="O81" s="38">
        <v>0</v>
      </c>
      <c r="P81" s="12">
        <f t="shared" si="6"/>
        <v>-2309360</v>
      </c>
    </row>
    <row r="82" spans="1:16" s="39" customFormat="1" x14ac:dyDescent="0.2">
      <c r="A82" s="35">
        <v>42021</v>
      </c>
      <c r="B82" s="19" t="str">
        <f t="shared" si="15"/>
        <v>4</v>
      </c>
      <c r="C82" s="19" t="str">
        <f t="shared" si="16"/>
        <v>42</v>
      </c>
      <c r="D82" s="36" t="str">
        <f t="shared" si="10"/>
        <v>420</v>
      </c>
      <c r="E82" s="37" t="s">
        <v>98</v>
      </c>
      <c r="F82" s="38">
        <v>0</v>
      </c>
      <c r="G82" s="38">
        <v>0</v>
      </c>
      <c r="H82" s="38">
        <v>0</v>
      </c>
      <c r="I82" s="38">
        <v>43208.91</v>
      </c>
      <c r="J82" s="11" t="str">
        <f t="shared" si="17"/>
        <v xml:space="preserve"> </v>
      </c>
      <c r="K82" s="38">
        <v>43208.91</v>
      </c>
      <c r="L82" s="38">
        <v>0</v>
      </c>
      <c r="M82" s="38">
        <v>43208.91</v>
      </c>
      <c r="N82" s="11">
        <f t="shared" si="7"/>
        <v>1</v>
      </c>
      <c r="O82" s="38">
        <v>0</v>
      </c>
      <c r="P82" s="12">
        <f t="shared" si="6"/>
        <v>43208.91</v>
      </c>
    </row>
    <row r="83" spans="1:16" s="39" customFormat="1" x14ac:dyDescent="0.2">
      <c r="A83" s="35">
        <v>42090</v>
      </c>
      <c r="B83" s="19" t="str">
        <f t="shared" si="15"/>
        <v>4</v>
      </c>
      <c r="C83" s="19" t="str">
        <f t="shared" si="16"/>
        <v>42</v>
      </c>
      <c r="D83" s="36" t="str">
        <f t="shared" si="10"/>
        <v>420</v>
      </c>
      <c r="E83" s="37" t="s">
        <v>99</v>
      </c>
      <c r="F83" s="38">
        <v>1500000</v>
      </c>
      <c r="G83" s="38">
        <v>1859267.59</v>
      </c>
      <c r="H83" s="38">
        <v>3359267.59</v>
      </c>
      <c r="I83" s="38">
        <v>1859267.59</v>
      </c>
      <c r="J83" s="11">
        <f t="shared" si="17"/>
        <v>0.55347409522681112</v>
      </c>
      <c r="K83" s="38">
        <v>1859267.59</v>
      </c>
      <c r="L83" s="38">
        <v>0</v>
      </c>
      <c r="M83" s="38">
        <v>1859267.59</v>
      </c>
      <c r="N83" s="11">
        <f t="shared" si="7"/>
        <v>1</v>
      </c>
      <c r="O83" s="38">
        <v>0</v>
      </c>
      <c r="P83" s="12">
        <f t="shared" si="6"/>
        <v>-1499999.9999999998</v>
      </c>
    </row>
    <row r="84" spans="1:16" s="39" customFormat="1" x14ac:dyDescent="0.2">
      <c r="A84" s="35">
        <v>42091</v>
      </c>
      <c r="B84" s="19" t="str">
        <f t="shared" si="15"/>
        <v>4</v>
      </c>
      <c r="C84" s="19" t="str">
        <f t="shared" si="16"/>
        <v>42</v>
      </c>
      <c r="D84" s="36" t="str">
        <f t="shared" si="10"/>
        <v>420</v>
      </c>
      <c r="E84" s="37" t="s">
        <v>100</v>
      </c>
      <c r="F84" s="38">
        <v>0</v>
      </c>
      <c r="G84" s="38">
        <v>0</v>
      </c>
      <c r="H84" s="38">
        <v>0</v>
      </c>
      <c r="I84" s="38">
        <v>69096</v>
      </c>
      <c r="J84" s="11" t="str">
        <f t="shared" si="17"/>
        <v xml:space="preserve"> </v>
      </c>
      <c r="K84" s="38">
        <v>69096</v>
      </c>
      <c r="L84" s="38">
        <v>0</v>
      </c>
      <c r="M84" s="38">
        <v>69096</v>
      </c>
      <c r="N84" s="11">
        <f t="shared" si="7"/>
        <v>1</v>
      </c>
      <c r="O84" s="38">
        <v>0</v>
      </c>
      <c r="P84" s="12">
        <f t="shared" si="6"/>
        <v>69096</v>
      </c>
    </row>
    <row r="85" spans="1:16" s="39" customFormat="1" x14ac:dyDescent="0.2">
      <c r="A85" s="35">
        <v>42092</v>
      </c>
      <c r="B85" s="19" t="str">
        <f t="shared" si="15"/>
        <v>4</v>
      </c>
      <c r="C85" s="19" t="str">
        <f t="shared" si="16"/>
        <v>42</v>
      </c>
      <c r="D85" s="36" t="str">
        <f t="shared" si="10"/>
        <v>420</v>
      </c>
      <c r="E85" s="37" t="s">
        <v>101</v>
      </c>
      <c r="F85" s="38">
        <v>0</v>
      </c>
      <c r="G85" s="38">
        <v>79500</v>
      </c>
      <c r="H85" s="38">
        <v>79500</v>
      </c>
      <c r="I85" s="38">
        <v>79500</v>
      </c>
      <c r="J85" s="11">
        <f t="shared" si="17"/>
        <v>1</v>
      </c>
      <c r="K85" s="38">
        <v>79500</v>
      </c>
      <c r="L85" s="38">
        <v>0</v>
      </c>
      <c r="M85" s="38">
        <v>79500</v>
      </c>
      <c r="N85" s="11">
        <f t="shared" si="7"/>
        <v>1</v>
      </c>
      <c r="O85" s="38">
        <v>0</v>
      </c>
      <c r="P85" s="12">
        <f t="shared" si="6"/>
        <v>0</v>
      </c>
    </row>
    <row r="86" spans="1:16" s="39" customFormat="1" x14ac:dyDescent="0.2">
      <c r="A86" s="35">
        <v>42093</v>
      </c>
      <c r="B86" s="19" t="str">
        <f t="shared" si="15"/>
        <v>4</v>
      </c>
      <c r="C86" s="19" t="str">
        <f t="shared" si="16"/>
        <v>42</v>
      </c>
      <c r="D86" s="36" t="str">
        <f t="shared" si="10"/>
        <v>420</v>
      </c>
      <c r="E86" s="37" t="s">
        <v>102</v>
      </c>
      <c r="F86" s="38">
        <v>30000</v>
      </c>
      <c r="G86" s="38">
        <v>0</v>
      </c>
      <c r="H86" s="38">
        <v>30000</v>
      </c>
      <c r="I86" s="38">
        <v>0</v>
      </c>
      <c r="J86" s="11">
        <f t="shared" si="17"/>
        <v>0</v>
      </c>
      <c r="K86" s="38">
        <v>0</v>
      </c>
      <c r="L86" s="38">
        <v>0</v>
      </c>
      <c r="M86" s="38">
        <v>0</v>
      </c>
      <c r="N86" s="11" t="str">
        <f t="shared" si="7"/>
        <v xml:space="preserve"> </v>
      </c>
      <c r="O86" s="38">
        <v>0</v>
      </c>
      <c r="P86" s="12">
        <f t="shared" si="6"/>
        <v>-30000</v>
      </c>
    </row>
    <row r="87" spans="1:16" s="39" customFormat="1" x14ac:dyDescent="0.2">
      <c r="A87" s="35">
        <v>42094</v>
      </c>
      <c r="B87" s="19" t="str">
        <f t="shared" si="15"/>
        <v>4</v>
      </c>
      <c r="C87" s="19" t="str">
        <f t="shared" si="16"/>
        <v>42</v>
      </c>
      <c r="D87" s="36" t="str">
        <f t="shared" si="10"/>
        <v>420</v>
      </c>
      <c r="E87" s="37" t="s">
        <v>103</v>
      </c>
      <c r="F87" s="38">
        <v>0</v>
      </c>
      <c r="G87" s="38">
        <v>0</v>
      </c>
      <c r="H87" s="38">
        <v>0</v>
      </c>
      <c r="I87" s="38">
        <v>12271.93</v>
      </c>
      <c r="J87" s="11" t="str">
        <f t="shared" si="17"/>
        <v xml:space="preserve"> </v>
      </c>
      <c r="K87" s="38">
        <v>12271.93</v>
      </c>
      <c r="L87" s="38">
        <v>0</v>
      </c>
      <c r="M87" s="38">
        <v>12271.93</v>
      </c>
      <c r="N87" s="11">
        <f t="shared" si="7"/>
        <v>1</v>
      </c>
      <c r="O87" s="38">
        <v>0</v>
      </c>
      <c r="P87" s="12">
        <f t="shared" si="6"/>
        <v>12271.93</v>
      </c>
    </row>
    <row r="88" spans="1:16" s="39" customFormat="1" x14ac:dyDescent="0.2">
      <c r="A88" s="35">
        <v>42096</v>
      </c>
      <c r="B88" s="19" t="str">
        <f t="shared" si="15"/>
        <v>4</v>
      </c>
      <c r="C88" s="19" t="str">
        <f t="shared" si="16"/>
        <v>42</v>
      </c>
      <c r="D88" s="36" t="str">
        <f t="shared" si="10"/>
        <v>420</v>
      </c>
      <c r="E88" s="37" t="s">
        <v>104</v>
      </c>
      <c r="F88" s="38">
        <v>0</v>
      </c>
      <c r="G88" s="38">
        <v>0</v>
      </c>
      <c r="H88" s="38">
        <v>0</v>
      </c>
      <c r="I88" s="38">
        <v>25000</v>
      </c>
      <c r="J88" s="11" t="str">
        <f t="shared" si="17"/>
        <v xml:space="preserve"> </v>
      </c>
      <c r="K88" s="38">
        <v>25000</v>
      </c>
      <c r="L88" s="38">
        <v>0</v>
      </c>
      <c r="M88" s="38">
        <v>25000</v>
      </c>
      <c r="N88" s="11">
        <f t="shared" si="7"/>
        <v>1</v>
      </c>
      <c r="O88" s="38">
        <v>0</v>
      </c>
      <c r="P88" s="12">
        <f t="shared" si="6"/>
        <v>25000</v>
      </c>
    </row>
    <row r="89" spans="1:16" s="39" customFormat="1" x14ac:dyDescent="0.2">
      <c r="A89" s="35">
        <v>42097</v>
      </c>
      <c r="B89" s="19" t="str">
        <f t="shared" si="15"/>
        <v>4</v>
      </c>
      <c r="C89" s="19" t="str">
        <f t="shared" si="16"/>
        <v>42</v>
      </c>
      <c r="D89" s="36" t="str">
        <f t="shared" si="10"/>
        <v>420</v>
      </c>
      <c r="E89" s="37" t="s">
        <v>105</v>
      </c>
      <c r="F89" s="38">
        <v>0</v>
      </c>
      <c r="G89" s="38">
        <v>452440</v>
      </c>
      <c r="H89" s="38">
        <v>452440</v>
      </c>
      <c r="I89" s="38">
        <v>0</v>
      </c>
      <c r="J89" s="11">
        <f t="shared" si="17"/>
        <v>0</v>
      </c>
      <c r="K89" s="38">
        <v>0</v>
      </c>
      <c r="L89" s="38">
        <v>0</v>
      </c>
      <c r="M89" s="38">
        <v>0</v>
      </c>
      <c r="N89" s="11" t="str">
        <f t="shared" si="7"/>
        <v xml:space="preserve"> </v>
      </c>
      <c r="O89" s="38">
        <v>0</v>
      </c>
      <c r="P89" s="12">
        <f t="shared" si="6"/>
        <v>-452440</v>
      </c>
    </row>
    <row r="90" spans="1:16" s="39" customFormat="1" x14ac:dyDescent="0.2">
      <c r="A90" s="35">
        <v>42098</v>
      </c>
      <c r="B90" s="19" t="str">
        <f t="shared" si="15"/>
        <v>4</v>
      </c>
      <c r="C90" s="19" t="str">
        <f t="shared" si="16"/>
        <v>42</v>
      </c>
      <c r="D90" s="36" t="str">
        <f t="shared" si="10"/>
        <v>420</v>
      </c>
      <c r="E90" s="37" t="s">
        <v>106</v>
      </c>
      <c r="F90" s="38">
        <v>0</v>
      </c>
      <c r="G90" s="38">
        <v>102100</v>
      </c>
      <c r="H90" s="38">
        <v>102100</v>
      </c>
      <c r="I90" s="38">
        <v>0</v>
      </c>
      <c r="J90" s="11">
        <f t="shared" si="17"/>
        <v>0</v>
      </c>
      <c r="K90" s="38">
        <v>0</v>
      </c>
      <c r="L90" s="38">
        <v>0</v>
      </c>
      <c r="M90" s="38">
        <v>0</v>
      </c>
      <c r="N90" s="11" t="str">
        <f t="shared" si="7"/>
        <v xml:space="preserve"> </v>
      </c>
      <c r="O90" s="38">
        <v>0</v>
      </c>
      <c r="P90" s="12">
        <f t="shared" si="6"/>
        <v>-102100</v>
      </c>
    </row>
    <row r="91" spans="1:16" s="39" customFormat="1" x14ac:dyDescent="0.2">
      <c r="A91" s="35">
        <v>42191</v>
      </c>
      <c r="B91" s="19" t="str">
        <f t="shared" si="15"/>
        <v>4</v>
      </c>
      <c r="C91" s="19" t="str">
        <f t="shared" si="16"/>
        <v>42</v>
      </c>
      <c r="D91" s="36" t="str">
        <f t="shared" si="10"/>
        <v>421</v>
      </c>
      <c r="E91" s="37" t="s">
        <v>107</v>
      </c>
      <c r="F91" s="38">
        <v>0</v>
      </c>
      <c r="G91" s="38">
        <v>0</v>
      </c>
      <c r="H91" s="38">
        <v>0</v>
      </c>
      <c r="I91" s="38">
        <v>3818.16</v>
      </c>
      <c r="J91" s="11" t="str">
        <f t="shared" si="17"/>
        <v xml:space="preserve"> </v>
      </c>
      <c r="K91" s="38">
        <v>3818.16</v>
      </c>
      <c r="L91" s="38">
        <v>0</v>
      </c>
      <c r="M91" s="38">
        <v>3818.16</v>
      </c>
      <c r="N91" s="11">
        <f t="shared" si="7"/>
        <v>1</v>
      </c>
      <c r="O91" s="38">
        <v>0</v>
      </c>
      <c r="P91" s="12">
        <f t="shared" si="6"/>
        <v>3818.16</v>
      </c>
    </row>
    <row r="92" spans="1:16" s="39" customFormat="1" x14ac:dyDescent="0.2">
      <c r="A92" s="35">
        <v>42390</v>
      </c>
      <c r="B92" s="19" t="str">
        <f t="shared" si="15"/>
        <v>4</v>
      </c>
      <c r="C92" s="19" t="str">
        <f t="shared" si="16"/>
        <v>42</v>
      </c>
      <c r="D92" s="36" t="str">
        <f t="shared" si="10"/>
        <v>423</v>
      </c>
      <c r="E92" s="37" t="s">
        <v>108</v>
      </c>
      <c r="F92" s="38">
        <v>461000</v>
      </c>
      <c r="G92" s="38">
        <v>0</v>
      </c>
      <c r="H92" s="38">
        <v>461000</v>
      </c>
      <c r="I92" s="38">
        <v>0</v>
      </c>
      <c r="J92" s="11">
        <f t="shared" si="17"/>
        <v>0</v>
      </c>
      <c r="K92" s="38">
        <v>0</v>
      </c>
      <c r="L92" s="38">
        <v>0</v>
      </c>
      <c r="M92" s="38">
        <v>0</v>
      </c>
      <c r="N92" s="11" t="str">
        <f t="shared" si="7"/>
        <v xml:space="preserve"> </v>
      </c>
      <c r="O92" s="38">
        <v>0</v>
      </c>
      <c r="P92" s="12">
        <f t="shared" si="6"/>
        <v>-461000</v>
      </c>
    </row>
    <row r="93" spans="1:16" s="39" customFormat="1" x14ac:dyDescent="0.2">
      <c r="A93" s="35">
        <v>45001</v>
      </c>
      <c r="B93" s="19" t="str">
        <f t="shared" si="15"/>
        <v>4</v>
      </c>
      <c r="C93" s="19" t="str">
        <f t="shared" si="16"/>
        <v>45</v>
      </c>
      <c r="D93" s="36" t="str">
        <f t="shared" si="10"/>
        <v>450</v>
      </c>
      <c r="E93" s="37" t="s">
        <v>109</v>
      </c>
      <c r="F93" s="38">
        <v>597885</v>
      </c>
      <c r="G93" s="38">
        <v>0</v>
      </c>
      <c r="H93" s="38">
        <v>597885</v>
      </c>
      <c r="I93" s="38">
        <v>597883</v>
      </c>
      <c r="J93" s="11">
        <f t="shared" si="17"/>
        <v>0.99999665487510137</v>
      </c>
      <c r="K93" s="38">
        <v>597883</v>
      </c>
      <c r="L93" s="38">
        <v>0</v>
      </c>
      <c r="M93" s="38">
        <v>597883</v>
      </c>
      <c r="N93" s="11">
        <f t="shared" si="7"/>
        <v>1</v>
      </c>
      <c r="O93" s="38">
        <v>0</v>
      </c>
      <c r="P93" s="12">
        <f t="shared" si="6"/>
        <v>-2</v>
      </c>
    </row>
    <row r="94" spans="1:16" s="39" customFormat="1" x14ac:dyDescent="0.2">
      <c r="A94" s="35">
        <v>45002</v>
      </c>
      <c r="B94" s="19" t="str">
        <f t="shared" si="15"/>
        <v>4</v>
      </c>
      <c r="C94" s="19" t="str">
        <f t="shared" si="16"/>
        <v>45</v>
      </c>
      <c r="D94" s="36" t="str">
        <f t="shared" si="10"/>
        <v>450</v>
      </c>
      <c r="E94" s="37" t="s">
        <v>110</v>
      </c>
      <c r="F94" s="38">
        <v>8305586</v>
      </c>
      <c r="G94" s="38">
        <v>0</v>
      </c>
      <c r="H94" s="38">
        <v>8305586</v>
      </c>
      <c r="I94" s="38">
        <v>10577830.1</v>
      </c>
      <c r="J94" s="11">
        <f t="shared" si="17"/>
        <v>1.2735802266089351</v>
      </c>
      <c r="K94" s="38">
        <v>10577830.1</v>
      </c>
      <c r="L94" s="38">
        <v>0</v>
      </c>
      <c r="M94" s="38">
        <v>10577830.1</v>
      </c>
      <c r="N94" s="11">
        <f t="shared" si="7"/>
        <v>1</v>
      </c>
      <c r="O94" s="38">
        <v>0</v>
      </c>
      <c r="P94" s="12">
        <f t="shared" si="6"/>
        <v>2272244.0999999996</v>
      </c>
    </row>
    <row r="95" spans="1:16" s="39" customFormat="1" x14ac:dyDescent="0.2">
      <c r="A95" s="35">
        <v>45003</v>
      </c>
      <c r="B95" s="19" t="str">
        <f t="shared" si="15"/>
        <v>4</v>
      </c>
      <c r="C95" s="19" t="str">
        <f t="shared" si="16"/>
        <v>45</v>
      </c>
      <c r="D95" s="36" t="str">
        <f t="shared" si="10"/>
        <v>450</v>
      </c>
      <c r="E95" s="37" t="s">
        <v>111</v>
      </c>
      <c r="F95" s="38">
        <v>0</v>
      </c>
      <c r="G95" s="38">
        <v>0</v>
      </c>
      <c r="H95" s="38">
        <v>0</v>
      </c>
      <c r="I95" s="38">
        <v>0</v>
      </c>
      <c r="J95" s="11" t="str">
        <f t="shared" si="17"/>
        <v xml:space="preserve"> </v>
      </c>
      <c r="K95" s="38">
        <v>0</v>
      </c>
      <c r="L95" s="38">
        <v>0</v>
      </c>
      <c r="M95" s="38">
        <v>0</v>
      </c>
      <c r="N95" s="11" t="str">
        <f t="shared" si="7"/>
        <v xml:space="preserve"> </v>
      </c>
      <c r="O95" s="38">
        <v>0</v>
      </c>
      <c r="P95" s="12">
        <f t="shared" si="6"/>
        <v>0</v>
      </c>
    </row>
    <row r="96" spans="1:16" s="39" customFormat="1" x14ac:dyDescent="0.2">
      <c r="A96" s="35">
        <v>45004</v>
      </c>
      <c r="B96" s="19" t="str">
        <f t="shared" si="15"/>
        <v>4</v>
      </c>
      <c r="C96" s="19" t="str">
        <f t="shared" si="16"/>
        <v>45</v>
      </c>
      <c r="D96" s="36" t="str">
        <f t="shared" si="10"/>
        <v>450</v>
      </c>
      <c r="E96" s="37" t="s">
        <v>112</v>
      </c>
      <c r="F96" s="38">
        <v>3012240</v>
      </c>
      <c r="G96" s="38">
        <v>0</v>
      </c>
      <c r="H96" s="38">
        <v>3012240</v>
      </c>
      <c r="I96" s="38">
        <v>1965557.41</v>
      </c>
      <c r="J96" s="11">
        <f t="shared" si="17"/>
        <v>0.65252350742304732</v>
      </c>
      <c r="K96" s="38">
        <v>1965557.41</v>
      </c>
      <c r="L96" s="38">
        <v>0</v>
      </c>
      <c r="M96" s="38">
        <v>1965557.41</v>
      </c>
      <c r="N96" s="11">
        <f t="shared" si="7"/>
        <v>1</v>
      </c>
      <c r="O96" s="38">
        <v>0</v>
      </c>
      <c r="P96" s="12">
        <f t="shared" si="6"/>
        <v>-1046682.5900000001</v>
      </c>
    </row>
    <row r="97" spans="1:16" s="39" customFormat="1" x14ac:dyDescent="0.2">
      <c r="A97" s="35">
        <v>45005</v>
      </c>
      <c r="B97" s="19" t="str">
        <f t="shared" si="15"/>
        <v>4</v>
      </c>
      <c r="C97" s="19" t="str">
        <f t="shared" si="16"/>
        <v>45</v>
      </c>
      <c r="D97" s="36" t="str">
        <f t="shared" si="10"/>
        <v>450</v>
      </c>
      <c r="E97" s="37" t="s">
        <v>113</v>
      </c>
      <c r="F97" s="38">
        <v>790865</v>
      </c>
      <c r="G97" s="38">
        <v>0</v>
      </c>
      <c r="H97" s="38">
        <v>790865</v>
      </c>
      <c r="I97" s="38">
        <v>1218583.19</v>
      </c>
      <c r="J97" s="11">
        <f t="shared" si="17"/>
        <v>1.5408232631359333</v>
      </c>
      <c r="K97" s="38">
        <v>1218583.19</v>
      </c>
      <c r="L97" s="38">
        <v>0</v>
      </c>
      <c r="M97" s="38">
        <v>1218583.19</v>
      </c>
      <c r="N97" s="11">
        <f t="shared" si="7"/>
        <v>1</v>
      </c>
      <c r="O97" s="38">
        <v>0</v>
      </c>
      <c r="P97" s="12">
        <f t="shared" si="6"/>
        <v>427718.18999999994</v>
      </c>
    </row>
    <row r="98" spans="1:16" s="39" customFormat="1" x14ac:dyDescent="0.2">
      <c r="A98" s="35">
        <v>45006</v>
      </c>
      <c r="B98" s="19" t="str">
        <f t="shared" si="15"/>
        <v>4</v>
      </c>
      <c r="C98" s="19" t="str">
        <f t="shared" si="16"/>
        <v>45</v>
      </c>
      <c r="D98" s="36" t="str">
        <f t="shared" si="10"/>
        <v>450</v>
      </c>
      <c r="E98" s="37" t="s">
        <v>114</v>
      </c>
      <c r="F98" s="38">
        <v>34800</v>
      </c>
      <c r="G98" s="38">
        <v>0</v>
      </c>
      <c r="H98" s="38">
        <v>34800</v>
      </c>
      <c r="I98" s="38">
        <v>18000</v>
      </c>
      <c r="J98" s="11">
        <f t="shared" si="17"/>
        <v>0.51724137931034486</v>
      </c>
      <c r="K98" s="38">
        <v>18000</v>
      </c>
      <c r="L98" s="38">
        <v>0</v>
      </c>
      <c r="M98" s="38">
        <v>18000</v>
      </c>
      <c r="N98" s="11">
        <f t="shared" si="7"/>
        <v>1</v>
      </c>
      <c r="O98" s="38">
        <v>0</v>
      </c>
      <c r="P98" s="12">
        <f t="shared" si="6"/>
        <v>-16800</v>
      </c>
    </row>
    <row r="99" spans="1:16" s="39" customFormat="1" x14ac:dyDescent="0.2">
      <c r="A99" s="35">
        <v>45007</v>
      </c>
      <c r="B99" s="19" t="str">
        <f t="shared" si="15"/>
        <v>4</v>
      </c>
      <c r="C99" s="19" t="str">
        <f t="shared" si="16"/>
        <v>45</v>
      </c>
      <c r="D99" s="36" t="str">
        <f t="shared" si="10"/>
        <v>450</v>
      </c>
      <c r="E99" s="37" t="s">
        <v>115</v>
      </c>
      <c r="F99" s="38">
        <v>426660</v>
      </c>
      <c r="G99" s="38">
        <v>0</v>
      </c>
      <c r="H99" s="38">
        <v>426660</v>
      </c>
      <c r="I99" s="38">
        <v>437912.85</v>
      </c>
      <c r="J99" s="11">
        <f t="shared" si="17"/>
        <v>1.0263742792856139</v>
      </c>
      <c r="K99" s="38">
        <v>437912.85</v>
      </c>
      <c r="L99" s="38">
        <v>0</v>
      </c>
      <c r="M99" s="38">
        <v>437912.85</v>
      </c>
      <c r="N99" s="11">
        <f t="shared" si="7"/>
        <v>1</v>
      </c>
      <c r="O99" s="38">
        <v>0</v>
      </c>
      <c r="P99" s="12">
        <f t="shared" si="6"/>
        <v>11252.849999999977</v>
      </c>
    </row>
    <row r="100" spans="1:16" s="39" customFormat="1" x14ac:dyDescent="0.2">
      <c r="A100" s="35">
        <v>45008</v>
      </c>
      <c r="B100" s="19" t="str">
        <f t="shared" si="15"/>
        <v>4</v>
      </c>
      <c r="C100" s="19" t="str">
        <f t="shared" si="16"/>
        <v>45</v>
      </c>
      <c r="D100" s="36" t="str">
        <f t="shared" si="10"/>
        <v>450</v>
      </c>
      <c r="E100" s="37" t="s">
        <v>116</v>
      </c>
      <c r="F100" s="38">
        <v>1375</v>
      </c>
      <c r="G100" s="38">
        <v>0</v>
      </c>
      <c r="H100" s="38">
        <v>1375</v>
      </c>
      <c r="I100" s="38">
        <v>0</v>
      </c>
      <c r="J100" s="11">
        <f t="shared" si="17"/>
        <v>0</v>
      </c>
      <c r="K100" s="38">
        <v>0</v>
      </c>
      <c r="L100" s="38">
        <v>0</v>
      </c>
      <c r="M100" s="38">
        <v>0</v>
      </c>
      <c r="N100" s="11" t="str">
        <f t="shared" si="7"/>
        <v xml:space="preserve"> </v>
      </c>
      <c r="O100" s="38">
        <v>0</v>
      </c>
      <c r="P100" s="12">
        <f t="shared" si="6"/>
        <v>-1375</v>
      </c>
    </row>
    <row r="101" spans="1:16" s="39" customFormat="1" x14ac:dyDescent="0.2">
      <c r="A101" s="35">
        <v>45009</v>
      </c>
      <c r="B101" s="19" t="str">
        <f t="shared" si="15"/>
        <v>4</v>
      </c>
      <c r="C101" s="19" t="str">
        <f t="shared" si="16"/>
        <v>45</v>
      </c>
      <c r="D101" s="36" t="str">
        <f t="shared" si="10"/>
        <v>450</v>
      </c>
      <c r="E101" s="37" t="s">
        <v>117</v>
      </c>
      <c r="F101" s="38">
        <v>19500</v>
      </c>
      <c r="G101" s="38">
        <v>0</v>
      </c>
      <c r="H101" s="38">
        <v>19500</v>
      </c>
      <c r="I101" s="38">
        <v>0</v>
      </c>
      <c r="J101" s="11">
        <f t="shared" si="17"/>
        <v>0</v>
      </c>
      <c r="K101" s="38">
        <v>0</v>
      </c>
      <c r="L101" s="38">
        <v>0</v>
      </c>
      <c r="M101" s="38">
        <v>0</v>
      </c>
      <c r="N101" s="11" t="str">
        <f t="shared" si="7"/>
        <v xml:space="preserve"> </v>
      </c>
      <c r="O101" s="38">
        <v>0</v>
      </c>
      <c r="P101" s="12">
        <f t="shared" si="6"/>
        <v>-19500</v>
      </c>
    </row>
    <row r="102" spans="1:16" s="39" customFormat="1" x14ac:dyDescent="0.2">
      <c r="A102" s="35">
        <v>45010</v>
      </c>
      <c r="B102" s="19" t="str">
        <f t="shared" si="15"/>
        <v>4</v>
      </c>
      <c r="C102" s="19" t="str">
        <f t="shared" si="16"/>
        <v>45</v>
      </c>
      <c r="D102" s="36" t="str">
        <f t="shared" si="10"/>
        <v>450</v>
      </c>
      <c r="E102" s="37" t="s">
        <v>118</v>
      </c>
      <c r="F102" s="38">
        <v>88000</v>
      </c>
      <c r="G102" s="38">
        <v>0</v>
      </c>
      <c r="H102" s="38">
        <v>88000</v>
      </c>
      <c r="I102" s="38">
        <v>88000</v>
      </c>
      <c r="J102" s="11">
        <f t="shared" si="17"/>
        <v>1</v>
      </c>
      <c r="K102" s="38">
        <v>88000</v>
      </c>
      <c r="L102" s="38">
        <v>0</v>
      </c>
      <c r="M102" s="38">
        <v>88000</v>
      </c>
      <c r="N102" s="11">
        <f t="shared" si="7"/>
        <v>1</v>
      </c>
      <c r="O102" s="38">
        <v>0</v>
      </c>
      <c r="P102" s="12">
        <f t="shared" si="6"/>
        <v>0</v>
      </c>
    </row>
    <row r="103" spans="1:16" s="39" customFormat="1" x14ac:dyDescent="0.2">
      <c r="A103" s="35">
        <v>45011</v>
      </c>
      <c r="B103" s="19" t="str">
        <f t="shared" si="15"/>
        <v>4</v>
      </c>
      <c r="C103" s="19" t="str">
        <f t="shared" si="16"/>
        <v>45</v>
      </c>
      <c r="D103" s="36" t="str">
        <f t="shared" si="10"/>
        <v>450</v>
      </c>
      <c r="E103" s="37" t="s">
        <v>119</v>
      </c>
      <c r="F103" s="38">
        <v>810253</v>
      </c>
      <c r="G103" s="38">
        <v>0</v>
      </c>
      <c r="H103" s="38">
        <v>810253</v>
      </c>
      <c r="I103" s="38">
        <v>283096.53000000003</v>
      </c>
      <c r="J103" s="11">
        <f t="shared" si="17"/>
        <v>0.34939275757078347</v>
      </c>
      <c r="K103" s="38">
        <v>283096.53000000003</v>
      </c>
      <c r="L103" s="38">
        <v>0</v>
      </c>
      <c r="M103" s="38">
        <v>283096.53000000003</v>
      </c>
      <c r="N103" s="11">
        <f t="shared" si="7"/>
        <v>1</v>
      </c>
      <c r="O103" s="38">
        <v>0</v>
      </c>
      <c r="P103" s="12">
        <f t="shared" si="6"/>
        <v>-527156.47</v>
      </c>
    </row>
    <row r="104" spans="1:16" s="39" customFormat="1" x14ac:dyDescent="0.2">
      <c r="A104" s="35">
        <v>45016</v>
      </c>
      <c r="B104" s="19" t="str">
        <f t="shared" si="15"/>
        <v>4</v>
      </c>
      <c r="C104" s="19" t="str">
        <f t="shared" si="16"/>
        <v>45</v>
      </c>
      <c r="D104" s="36" t="str">
        <f t="shared" si="10"/>
        <v>450</v>
      </c>
      <c r="E104" s="37" t="s">
        <v>120</v>
      </c>
      <c r="F104" s="38">
        <v>167200</v>
      </c>
      <c r="G104" s="38">
        <v>0</v>
      </c>
      <c r="H104" s="38">
        <v>167200</v>
      </c>
      <c r="I104" s="38">
        <v>0</v>
      </c>
      <c r="J104" s="11">
        <f t="shared" si="17"/>
        <v>0</v>
      </c>
      <c r="K104" s="38">
        <v>0</v>
      </c>
      <c r="L104" s="38">
        <v>0</v>
      </c>
      <c r="M104" s="38">
        <v>0</v>
      </c>
      <c r="N104" s="11" t="str">
        <f t="shared" si="7"/>
        <v xml:space="preserve"> </v>
      </c>
      <c r="O104" s="38">
        <v>0</v>
      </c>
      <c r="P104" s="12">
        <f t="shared" si="6"/>
        <v>-167200</v>
      </c>
    </row>
    <row r="105" spans="1:16" s="39" customFormat="1" x14ac:dyDescent="0.2">
      <c r="A105" s="35">
        <v>45017</v>
      </c>
      <c r="B105" s="19" t="str">
        <f t="shared" si="15"/>
        <v>4</v>
      </c>
      <c r="C105" s="19" t="str">
        <f t="shared" si="16"/>
        <v>45</v>
      </c>
      <c r="D105" s="36" t="str">
        <f t="shared" si="10"/>
        <v>450</v>
      </c>
      <c r="E105" s="37" t="s">
        <v>121</v>
      </c>
      <c r="F105" s="38">
        <v>349372</v>
      </c>
      <c r="G105" s="38">
        <v>0</v>
      </c>
      <c r="H105" s="38">
        <v>349372</v>
      </c>
      <c r="I105" s="38">
        <v>373131.07</v>
      </c>
      <c r="J105" s="11">
        <f t="shared" si="17"/>
        <v>1.0680050776822414</v>
      </c>
      <c r="K105" s="38">
        <v>373131.07</v>
      </c>
      <c r="L105" s="38">
        <v>0</v>
      </c>
      <c r="M105" s="38">
        <v>373131.07</v>
      </c>
      <c r="N105" s="11">
        <f t="shared" si="7"/>
        <v>1</v>
      </c>
      <c r="O105" s="38">
        <v>0</v>
      </c>
      <c r="P105" s="12">
        <f t="shared" si="6"/>
        <v>23759.070000000007</v>
      </c>
    </row>
    <row r="106" spans="1:16" s="39" customFormat="1" x14ac:dyDescent="0.2">
      <c r="A106" s="35">
        <v>45018</v>
      </c>
      <c r="B106" s="19" t="str">
        <f t="shared" si="15"/>
        <v>4</v>
      </c>
      <c r="C106" s="19" t="str">
        <f t="shared" si="16"/>
        <v>45</v>
      </c>
      <c r="D106" s="36" t="str">
        <f t="shared" si="10"/>
        <v>450</v>
      </c>
      <c r="E106" s="37" t="s">
        <v>122</v>
      </c>
      <c r="F106" s="38">
        <v>10500</v>
      </c>
      <c r="G106" s="38">
        <v>0</v>
      </c>
      <c r="H106" s="38">
        <v>10500</v>
      </c>
      <c r="I106" s="38">
        <v>10500</v>
      </c>
      <c r="J106" s="11">
        <f t="shared" si="17"/>
        <v>1</v>
      </c>
      <c r="K106" s="38">
        <v>10500</v>
      </c>
      <c r="L106" s="38">
        <v>0</v>
      </c>
      <c r="M106" s="38">
        <v>10500</v>
      </c>
      <c r="N106" s="11">
        <f t="shared" si="7"/>
        <v>1</v>
      </c>
      <c r="O106" s="38">
        <v>0</v>
      </c>
      <c r="P106" s="12">
        <f t="shared" si="6"/>
        <v>0</v>
      </c>
    </row>
    <row r="107" spans="1:16" s="39" customFormat="1" x14ac:dyDescent="0.2">
      <c r="A107" s="35">
        <v>45034</v>
      </c>
      <c r="B107" s="19" t="str">
        <f t="shared" si="15"/>
        <v>4</v>
      </c>
      <c r="C107" s="19" t="str">
        <f t="shared" si="16"/>
        <v>45</v>
      </c>
      <c r="D107" s="36" t="str">
        <f t="shared" si="10"/>
        <v>450</v>
      </c>
      <c r="E107" s="37" t="s">
        <v>123</v>
      </c>
      <c r="F107" s="38">
        <v>0</v>
      </c>
      <c r="G107" s="38">
        <v>0</v>
      </c>
      <c r="H107" s="38">
        <v>0</v>
      </c>
      <c r="I107" s="38">
        <v>0</v>
      </c>
      <c r="J107" s="11" t="str">
        <f t="shared" si="17"/>
        <v xml:space="preserve"> </v>
      </c>
      <c r="K107" s="38">
        <v>0</v>
      </c>
      <c r="L107" s="38">
        <v>0</v>
      </c>
      <c r="M107" s="38">
        <v>0</v>
      </c>
      <c r="N107" s="11" t="str">
        <f t="shared" si="7"/>
        <v xml:space="preserve"> </v>
      </c>
      <c r="O107" s="38">
        <v>0</v>
      </c>
      <c r="P107" s="12">
        <f t="shared" si="6"/>
        <v>0</v>
      </c>
    </row>
    <row r="108" spans="1:16" s="39" customFormat="1" x14ac:dyDescent="0.2">
      <c r="A108" s="35">
        <v>45035</v>
      </c>
      <c r="B108" s="19" t="str">
        <f t="shared" si="15"/>
        <v>4</v>
      </c>
      <c r="C108" s="19" t="str">
        <f t="shared" si="16"/>
        <v>45</v>
      </c>
      <c r="D108" s="36" t="str">
        <f t="shared" si="10"/>
        <v>450</v>
      </c>
      <c r="E108" s="37" t="s">
        <v>124</v>
      </c>
      <c r="F108" s="38">
        <v>0</v>
      </c>
      <c r="G108" s="38">
        <v>55215.55</v>
      </c>
      <c r="H108" s="38">
        <v>55215.55</v>
      </c>
      <c r="I108" s="38">
        <v>690195.09</v>
      </c>
      <c r="J108" s="11">
        <f t="shared" si="17"/>
        <v>12.500012949250708</v>
      </c>
      <c r="K108" s="38">
        <v>690195.09</v>
      </c>
      <c r="L108" s="38">
        <v>0</v>
      </c>
      <c r="M108" s="38">
        <v>690195.09</v>
      </c>
      <c r="N108" s="11">
        <f t="shared" si="7"/>
        <v>1</v>
      </c>
      <c r="O108" s="38">
        <v>0</v>
      </c>
      <c r="P108" s="12">
        <f t="shared" si="6"/>
        <v>634979.53999999992</v>
      </c>
    </row>
    <row r="109" spans="1:16" s="39" customFormat="1" x14ac:dyDescent="0.2">
      <c r="A109" s="35">
        <v>45060</v>
      </c>
      <c r="B109" s="19" t="str">
        <f t="shared" si="15"/>
        <v>4</v>
      </c>
      <c r="C109" s="19" t="str">
        <f t="shared" si="16"/>
        <v>45</v>
      </c>
      <c r="D109" s="36" t="str">
        <f t="shared" si="10"/>
        <v>450</v>
      </c>
      <c r="E109" s="37" t="s">
        <v>125</v>
      </c>
      <c r="F109" s="38">
        <v>72750</v>
      </c>
      <c r="G109" s="38">
        <v>0</v>
      </c>
      <c r="H109" s="38">
        <v>72750</v>
      </c>
      <c r="I109" s="38">
        <v>67128.81</v>
      </c>
      <c r="J109" s="11">
        <f t="shared" si="17"/>
        <v>0.92273278350515464</v>
      </c>
      <c r="K109" s="38">
        <v>67128.81</v>
      </c>
      <c r="L109" s="38">
        <v>0</v>
      </c>
      <c r="M109" s="38">
        <v>67128.81</v>
      </c>
      <c r="N109" s="11">
        <f t="shared" si="7"/>
        <v>1</v>
      </c>
      <c r="O109" s="38">
        <v>0</v>
      </c>
      <c r="P109" s="12">
        <f t="shared" si="6"/>
        <v>-5621.1900000000023</v>
      </c>
    </row>
    <row r="110" spans="1:16" s="39" customFormat="1" x14ac:dyDescent="0.2">
      <c r="A110" s="35">
        <v>45080</v>
      </c>
      <c r="B110" s="19" t="str">
        <f t="shared" si="15"/>
        <v>4</v>
      </c>
      <c r="C110" s="19" t="str">
        <f t="shared" si="16"/>
        <v>45</v>
      </c>
      <c r="D110" s="36" t="str">
        <f t="shared" si="10"/>
        <v>450</v>
      </c>
      <c r="E110" s="37" t="s">
        <v>126</v>
      </c>
      <c r="F110" s="38">
        <v>0</v>
      </c>
      <c r="G110" s="38">
        <v>331618.90999999997</v>
      </c>
      <c r="H110" s="38">
        <v>331618.90999999997</v>
      </c>
      <c r="I110" s="38">
        <v>205056.41</v>
      </c>
      <c r="J110" s="11">
        <f t="shared" si="17"/>
        <v>0.61834956878665337</v>
      </c>
      <c r="K110" s="38">
        <v>205056.41</v>
      </c>
      <c r="L110" s="38">
        <v>0</v>
      </c>
      <c r="M110" s="38">
        <v>205056.41</v>
      </c>
      <c r="N110" s="11">
        <f t="shared" si="7"/>
        <v>1</v>
      </c>
      <c r="O110" s="38">
        <v>0</v>
      </c>
      <c r="P110" s="12">
        <f t="shared" si="6"/>
        <v>-126562.49999999997</v>
      </c>
    </row>
    <row r="111" spans="1:16" s="39" customFormat="1" x14ac:dyDescent="0.2">
      <c r="A111" s="35">
        <v>45081</v>
      </c>
      <c r="B111" s="19" t="str">
        <f t="shared" si="15"/>
        <v>4</v>
      </c>
      <c r="C111" s="19" t="str">
        <f t="shared" si="16"/>
        <v>45</v>
      </c>
      <c r="D111" s="36" t="str">
        <f t="shared" si="10"/>
        <v>450</v>
      </c>
      <c r="E111" s="37" t="s">
        <v>127</v>
      </c>
      <c r="F111" s="38">
        <v>208659</v>
      </c>
      <c r="G111" s="38">
        <v>0</v>
      </c>
      <c r="H111" s="38">
        <v>208659</v>
      </c>
      <c r="I111" s="38">
        <v>155941.23000000001</v>
      </c>
      <c r="J111" s="11">
        <f t="shared" si="17"/>
        <v>0.74734964703175999</v>
      </c>
      <c r="K111" s="38">
        <v>155941.23000000001</v>
      </c>
      <c r="L111" s="38">
        <v>0</v>
      </c>
      <c r="M111" s="38">
        <v>155941.23000000001</v>
      </c>
      <c r="N111" s="11">
        <f t="shared" si="7"/>
        <v>1</v>
      </c>
      <c r="O111" s="38">
        <v>0</v>
      </c>
      <c r="P111" s="12">
        <f t="shared" si="6"/>
        <v>-52717.76999999999</v>
      </c>
    </row>
    <row r="112" spans="1:16" s="39" customFormat="1" x14ac:dyDescent="0.2">
      <c r="A112" s="35">
        <v>45082</v>
      </c>
      <c r="B112" s="19" t="str">
        <f t="shared" si="15"/>
        <v>4</v>
      </c>
      <c r="C112" s="19" t="str">
        <f t="shared" si="16"/>
        <v>45</v>
      </c>
      <c r="D112" s="36" t="str">
        <f t="shared" si="10"/>
        <v>450</v>
      </c>
      <c r="E112" s="37" t="s">
        <v>128</v>
      </c>
      <c r="F112" s="38">
        <v>1621175</v>
      </c>
      <c r="G112" s="38">
        <v>0</v>
      </c>
      <c r="H112" s="38">
        <v>1621175</v>
      </c>
      <c r="I112" s="38">
        <v>1223177.01</v>
      </c>
      <c r="J112" s="11">
        <f t="shared" si="17"/>
        <v>0.75450029145527164</v>
      </c>
      <c r="K112" s="38">
        <v>1223177.01</v>
      </c>
      <c r="L112" s="38">
        <v>0</v>
      </c>
      <c r="M112" s="38">
        <v>1223177.01</v>
      </c>
      <c r="N112" s="11">
        <f t="shared" si="7"/>
        <v>1</v>
      </c>
      <c r="O112" s="38">
        <v>0</v>
      </c>
      <c r="P112" s="12">
        <f t="shared" si="6"/>
        <v>-397997.99</v>
      </c>
    </row>
    <row r="113" spans="1:16" s="39" customFormat="1" x14ac:dyDescent="0.2">
      <c r="A113" s="35">
        <v>45084</v>
      </c>
      <c r="B113" s="19" t="str">
        <f t="shared" si="15"/>
        <v>4</v>
      </c>
      <c r="C113" s="19" t="str">
        <f t="shared" si="16"/>
        <v>45</v>
      </c>
      <c r="D113" s="36" t="str">
        <f t="shared" ref="D113:D150" si="20">LEFT(A113,3)</f>
        <v>450</v>
      </c>
      <c r="E113" s="37" t="s">
        <v>129</v>
      </c>
      <c r="F113" s="38">
        <v>570000</v>
      </c>
      <c r="G113" s="38">
        <v>0</v>
      </c>
      <c r="H113" s="38">
        <v>570000</v>
      </c>
      <c r="I113" s="38">
        <v>529201.18000000005</v>
      </c>
      <c r="J113" s="11">
        <f t="shared" si="17"/>
        <v>0.92842312280701766</v>
      </c>
      <c r="K113" s="38">
        <v>529201.18000000005</v>
      </c>
      <c r="L113" s="38">
        <v>0</v>
      </c>
      <c r="M113" s="38">
        <v>529201.18000000005</v>
      </c>
      <c r="N113" s="11">
        <f t="shared" ref="N113:N155" si="21">IF(I113=0," ",M113/I113)</f>
        <v>1</v>
      </c>
      <c r="O113" s="38">
        <v>0</v>
      </c>
      <c r="P113" s="12">
        <f t="shared" ref="P113:P155" si="22">I113-H113</f>
        <v>-40798.819999999949</v>
      </c>
    </row>
    <row r="114" spans="1:16" s="39" customFormat="1" x14ac:dyDescent="0.2">
      <c r="A114" s="35">
        <v>45086</v>
      </c>
      <c r="B114" s="19" t="str">
        <f t="shared" si="15"/>
        <v>4</v>
      </c>
      <c r="C114" s="19" t="str">
        <f t="shared" si="16"/>
        <v>45</v>
      </c>
      <c r="D114" s="36" t="str">
        <f t="shared" si="20"/>
        <v>450</v>
      </c>
      <c r="E114" s="37" t="s">
        <v>130</v>
      </c>
      <c r="F114" s="38">
        <v>0</v>
      </c>
      <c r="G114" s="38">
        <v>0</v>
      </c>
      <c r="H114" s="38">
        <v>0</v>
      </c>
      <c r="I114" s="38">
        <v>22500</v>
      </c>
      <c r="J114" s="11" t="str">
        <f t="shared" si="17"/>
        <v xml:space="preserve"> </v>
      </c>
      <c r="K114" s="38">
        <v>22500</v>
      </c>
      <c r="L114" s="38">
        <v>0</v>
      </c>
      <c r="M114" s="38">
        <v>22500</v>
      </c>
      <c r="N114" s="11">
        <f t="shared" si="21"/>
        <v>1</v>
      </c>
      <c r="O114" s="38">
        <v>0</v>
      </c>
      <c r="P114" s="12">
        <f t="shared" si="22"/>
        <v>22500</v>
      </c>
    </row>
    <row r="115" spans="1:16" s="39" customFormat="1" x14ac:dyDescent="0.2">
      <c r="A115" s="35">
        <v>45088</v>
      </c>
      <c r="B115" s="19" t="str">
        <f t="shared" si="15"/>
        <v>4</v>
      </c>
      <c r="C115" s="19" t="str">
        <f t="shared" si="16"/>
        <v>45</v>
      </c>
      <c r="D115" s="36" t="str">
        <f t="shared" si="20"/>
        <v>450</v>
      </c>
      <c r="E115" s="37" t="s">
        <v>131</v>
      </c>
      <c r="F115" s="38">
        <v>571500</v>
      </c>
      <c r="G115" s="38">
        <v>0</v>
      </c>
      <c r="H115" s="38">
        <v>571500</v>
      </c>
      <c r="I115" s="38">
        <v>0</v>
      </c>
      <c r="J115" s="11">
        <f t="shared" si="17"/>
        <v>0</v>
      </c>
      <c r="K115" s="38">
        <v>0</v>
      </c>
      <c r="L115" s="38">
        <v>0</v>
      </c>
      <c r="M115" s="38">
        <v>0</v>
      </c>
      <c r="N115" s="11" t="str">
        <f t="shared" si="21"/>
        <v xml:space="preserve"> </v>
      </c>
      <c r="O115" s="38">
        <v>0</v>
      </c>
      <c r="P115" s="12">
        <f t="shared" si="22"/>
        <v>-571500</v>
      </c>
    </row>
    <row r="116" spans="1:16" s="39" customFormat="1" x14ac:dyDescent="0.2">
      <c r="A116" s="35">
        <v>45089</v>
      </c>
      <c r="B116" s="19" t="str">
        <f t="shared" si="15"/>
        <v>4</v>
      </c>
      <c r="C116" s="19" t="str">
        <f t="shared" si="16"/>
        <v>45</v>
      </c>
      <c r="D116" s="36" t="str">
        <f t="shared" si="20"/>
        <v>450</v>
      </c>
      <c r="E116" s="37" t="s">
        <v>206</v>
      </c>
      <c r="F116" s="38">
        <v>0</v>
      </c>
      <c r="G116" s="38">
        <v>0</v>
      </c>
      <c r="H116" s="38">
        <v>0</v>
      </c>
      <c r="I116" s="38">
        <v>15000</v>
      </c>
      <c r="J116" s="11" t="str">
        <f t="shared" si="17"/>
        <v xml:space="preserve"> </v>
      </c>
      <c r="K116" s="38">
        <v>15000</v>
      </c>
      <c r="L116" s="38">
        <v>0</v>
      </c>
      <c r="M116" s="38">
        <v>15000</v>
      </c>
      <c r="N116" s="11">
        <f t="shared" si="21"/>
        <v>1</v>
      </c>
      <c r="O116" s="38">
        <v>0</v>
      </c>
      <c r="P116" s="12">
        <f t="shared" si="22"/>
        <v>15000</v>
      </c>
    </row>
    <row r="117" spans="1:16" s="39" customFormat="1" x14ac:dyDescent="0.2">
      <c r="A117" s="35">
        <v>45101</v>
      </c>
      <c r="B117" s="19" t="str">
        <f t="shared" si="15"/>
        <v>4</v>
      </c>
      <c r="C117" s="19" t="str">
        <f t="shared" si="16"/>
        <v>45</v>
      </c>
      <c r="D117" s="36" t="str">
        <f t="shared" si="20"/>
        <v>451</v>
      </c>
      <c r="E117" s="37" t="s">
        <v>132</v>
      </c>
      <c r="F117" s="38">
        <v>0</v>
      </c>
      <c r="G117" s="38">
        <v>85623.78</v>
      </c>
      <c r="H117" s="38">
        <v>85623.78</v>
      </c>
      <c r="I117" s="38">
        <v>85623.78</v>
      </c>
      <c r="J117" s="11">
        <f t="shared" si="17"/>
        <v>1</v>
      </c>
      <c r="K117" s="38">
        <v>85623.78</v>
      </c>
      <c r="L117" s="38">
        <v>0</v>
      </c>
      <c r="M117" s="38">
        <v>85623.78</v>
      </c>
      <c r="N117" s="11">
        <f t="shared" si="21"/>
        <v>1</v>
      </c>
      <c r="O117" s="38">
        <v>0</v>
      </c>
      <c r="P117" s="12">
        <f t="shared" si="22"/>
        <v>0</v>
      </c>
    </row>
    <row r="118" spans="1:16" s="39" customFormat="1" x14ac:dyDescent="0.2">
      <c r="A118" s="35">
        <v>45162</v>
      </c>
      <c r="B118" s="19" t="str">
        <f t="shared" si="15"/>
        <v>4</v>
      </c>
      <c r="C118" s="19" t="str">
        <f t="shared" si="16"/>
        <v>45</v>
      </c>
      <c r="D118" s="36" t="str">
        <f t="shared" si="20"/>
        <v>451</v>
      </c>
      <c r="E118" s="37" t="s">
        <v>207</v>
      </c>
      <c r="F118" s="38">
        <v>0</v>
      </c>
      <c r="G118" s="38">
        <v>0</v>
      </c>
      <c r="H118" s="38">
        <v>0</v>
      </c>
      <c r="I118" s="38">
        <v>0</v>
      </c>
      <c r="J118" s="11" t="str">
        <f t="shared" si="17"/>
        <v xml:space="preserve"> </v>
      </c>
      <c r="K118" s="38">
        <v>0</v>
      </c>
      <c r="L118" s="38">
        <v>0</v>
      </c>
      <c r="M118" s="38">
        <v>0</v>
      </c>
      <c r="N118" s="11" t="str">
        <f t="shared" si="21"/>
        <v xml:space="preserve"> </v>
      </c>
      <c r="O118" s="38">
        <v>0</v>
      </c>
      <c r="P118" s="12">
        <f t="shared" si="22"/>
        <v>0</v>
      </c>
    </row>
    <row r="119" spans="1:16" s="39" customFormat="1" x14ac:dyDescent="0.2">
      <c r="A119" s="35">
        <v>45163</v>
      </c>
      <c r="B119" s="19" t="str">
        <f t="shared" si="15"/>
        <v>4</v>
      </c>
      <c r="C119" s="19" t="str">
        <f t="shared" si="16"/>
        <v>45</v>
      </c>
      <c r="D119" s="36" t="str">
        <f t="shared" si="20"/>
        <v>451</v>
      </c>
      <c r="E119" s="37" t="s">
        <v>133</v>
      </c>
      <c r="F119" s="38">
        <v>0</v>
      </c>
      <c r="G119" s="38">
        <v>0</v>
      </c>
      <c r="H119" s="38">
        <v>0</v>
      </c>
      <c r="I119" s="38">
        <v>67831.56</v>
      </c>
      <c r="J119" s="11" t="str">
        <f t="shared" si="17"/>
        <v xml:space="preserve"> </v>
      </c>
      <c r="K119" s="38">
        <v>67831.56</v>
      </c>
      <c r="L119" s="38">
        <v>0</v>
      </c>
      <c r="M119" s="38">
        <v>67831.56</v>
      </c>
      <c r="N119" s="11">
        <f t="shared" si="21"/>
        <v>1</v>
      </c>
      <c r="O119" s="38">
        <v>0</v>
      </c>
      <c r="P119" s="12">
        <f t="shared" si="22"/>
        <v>67831.56</v>
      </c>
    </row>
    <row r="120" spans="1:16" s="39" customFormat="1" x14ac:dyDescent="0.2">
      <c r="A120" s="35">
        <v>45164</v>
      </c>
      <c r="B120" s="19" t="str">
        <f t="shared" si="15"/>
        <v>4</v>
      </c>
      <c r="C120" s="19" t="str">
        <f t="shared" si="16"/>
        <v>45</v>
      </c>
      <c r="D120" s="36" t="str">
        <f t="shared" si="20"/>
        <v>451</v>
      </c>
      <c r="E120" s="37" t="s">
        <v>134</v>
      </c>
      <c r="F120" s="38">
        <v>0</v>
      </c>
      <c r="G120" s="38">
        <v>49875</v>
      </c>
      <c r="H120" s="38">
        <v>49875</v>
      </c>
      <c r="I120" s="38">
        <v>49875</v>
      </c>
      <c r="J120" s="11">
        <f t="shared" si="17"/>
        <v>1</v>
      </c>
      <c r="K120" s="38">
        <v>49875</v>
      </c>
      <c r="L120" s="38">
        <v>0</v>
      </c>
      <c r="M120" s="38">
        <v>49875</v>
      </c>
      <c r="N120" s="11">
        <f t="shared" si="21"/>
        <v>1</v>
      </c>
      <c r="O120" s="38">
        <v>0</v>
      </c>
      <c r="P120" s="12">
        <f t="shared" si="22"/>
        <v>0</v>
      </c>
    </row>
    <row r="121" spans="1:16" s="39" customFormat="1" x14ac:dyDescent="0.2">
      <c r="A121" s="35">
        <v>45165</v>
      </c>
      <c r="B121" s="19" t="str">
        <f t="shared" si="15"/>
        <v>4</v>
      </c>
      <c r="C121" s="19" t="str">
        <f t="shared" si="16"/>
        <v>45</v>
      </c>
      <c r="D121" s="36" t="str">
        <f t="shared" si="20"/>
        <v>451</v>
      </c>
      <c r="E121" s="37" t="s">
        <v>135</v>
      </c>
      <c r="F121" s="38">
        <v>0</v>
      </c>
      <c r="G121" s="38">
        <v>96425</v>
      </c>
      <c r="H121" s="38">
        <v>96425</v>
      </c>
      <c r="I121" s="38">
        <v>96425</v>
      </c>
      <c r="J121" s="11">
        <f t="shared" si="17"/>
        <v>1</v>
      </c>
      <c r="K121" s="38">
        <v>96425</v>
      </c>
      <c r="L121" s="38">
        <v>0</v>
      </c>
      <c r="M121" s="38">
        <v>96425</v>
      </c>
      <c r="N121" s="11">
        <f t="shared" si="21"/>
        <v>1</v>
      </c>
      <c r="O121" s="38">
        <v>0</v>
      </c>
      <c r="P121" s="12">
        <f t="shared" si="22"/>
        <v>0</v>
      </c>
    </row>
    <row r="122" spans="1:16" s="39" customFormat="1" x14ac:dyDescent="0.2">
      <c r="A122" s="35">
        <v>45166</v>
      </c>
      <c r="B122" s="19" t="str">
        <f t="shared" si="15"/>
        <v>4</v>
      </c>
      <c r="C122" s="19" t="str">
        <f t="shared" si="16"/>
        <v>45</v>
      </c>
      <c r="D122" s="36" t="str">
        <f t="shared" si="20"/>
        <v>451</v>
      </c>
      <c r="E122" s="37" t="s">
        <v>136</v>
      </c>
      <c r="F122" s="38">
        <v>0</v>
      </c>
      <c r="G122" s="38">
        <v>99750</v>
      </c>
      <c r="H122" s="38">
        <v>99750</v>
      </c>
      <c r="I122" s="38">
        <v>99750</v>
      </c>
      <c r="J122" s="11">
        <f t="shared" si="17"/>
        <v>1</v>
      </c>
      <c r="K122" s="38">
        <v>99750</v>
      </c>
      <c r="L122" s="38">
        <v>0</v>
      </c>
      <c r="M122" s="38">
        <v>99750</v>
      </c>
      <c r="N122" s="11">
        <f t="shared" si="21"/>
        <v>1</v>
      </c>
      <c r="O122" s="38">
        <v>0</v>
      </c>
      <c r="P122" s="12">
        <f t="shared" si="22"/>
        <v>0</v>
      </c>
    </row>
    <row r="123" spans="1:16" s="39" customFormat="1" x14ac:dyDescent="0.2">
      <c r="A123" s="35">
        <v>45167</v>
      </c>
      <c r="B123" s="19" t="str">
        <f t="shared" si="15"/>
        <v>4</v>
      </c>
      <c r="C123" s="19" t="str">
        <f t="shared" si="16"/>
        <v>45</v>
      </c>
      <c r="D123" s="36" t="str">
        <f t="shared" si="20"/>
        <v>451</v>
      </c>
      <c r="E123" s="37" t="s">
        <v>137</v>
      </c>
      <c r="F123" s="38">
        <v>0</v>
      </c>
      <c r="G123" s="38">
        <v>189400.5</v>
      </c>
      <c r="H123" s="38">
        <v>189400.5</v>
      </c>
      <c r="I123" s="38">
        <v>113640.3</v>
      </c>
      <c r="J123" s="11">
        <f t="shared" si="17"/>
        <v>0.6</v>
      </c>
      <c r="K123" s="38">
        <v>113640.3</v>
      </c>
      <c r="L123" s="38">
        <v>0</v>
      </c>
      <c r="M123" s="38">
        <v>113640.3</v>
      </c>
      <c r="N123" s="11">
        <f t="shared" si="21"/>
        <v>1</v>
      </c>
      <c r="O123" s="38">
        <v>0</v>
      </c>
      <c r="P123" s="12">
        <f t="shared" si="22"/>
        <v>-75760.2</v>
      </c>
    </row>
    <row r="124" spans="1:16" s="39" customFormat="1" x14ac:dyDescent="0.2">
      <c r="A124" s="35">
        <v>45168</v>
      </c>
      <c r="B124" s="19" t="str">
        <f t="shared" si="15"/>
        <v>4</v>
      </c>
      <c r="C124" s="19" t="str">
        <f t="shared" si="16"/>
        <v>45</v>
      </c>
      <c r="D124" s="36" t="str">
        <f t="shared" si="20"/>
        <v>451</v>
      </c>
      <c r="E124" s="37" t="s">
        <v>138</v>
      </c>
      <c r="F124" s="38">
        <v>0</v>
      </c>
      <c r="G124" s="38">
        <v>227280.6</v>
      </c>
      <c r="H124" s="38">
        <v>227280.6</v>
      </c>
      <c r="I124" s="38">
        <v>136368.35999999999</v>
      </c>
      <c r="J124" s="11">
        <f t="shared" si="17"/>
        <v>0.6</v>
      </c>
      <c r="K124" s="38">
        <v>136368.35999999999</v>
      </c>
      <c r="L124" s="38">
        <v>0</v>
      </c>
      <c r="M124" s="38">
        <v>136368.35999999999</v>
      </c>
      <c r="N124" s="11">
        <f t="shared" si="21"/>
        <v>1</v>
      </c>
      <c r="O124" s="38">
        <v>0</v>
      </c>
      <c r="P124" s="12">
        <f t="shared" si="22"/>
        <v>-90912.24000000002</v>
      </c>
    </row>
    <row r="125" spans="1:16" s="39" customFormat="1" x14ac:dyDescent="0.2">
      <c r="A125" s="35">
        <v>45169</v>
      </c>
      <c r="B125" s="19" t="str">
        <f t="shared" si="15"/>
        <v>4</v>
      </c>
      <c r="C125" s="19" t="str">
        <f t="shared" si="16"/>
        <v>45</v>
      </c>
      <c r="D125" s="36" t="str">
        <f t="shared" si="20"/>
        <v>451</v>
      </c>
      <c r="E125" s="37" t="s">
        <v>139</v>
      </c>
      <c r="F125" s="38">
        <v>0</v>
      </c>
      <c r="G125" s="38">
        <v>315709</v>
      </c>
      <c r="H125" s="38">
        <v>315709</v>
      </c>
      <c r="I125" s="38">
        <v>227280.6</v>
      </c>
      <c r="J125" s="11">
        <f t="shared" si="17"/>
        <v>0.71990535588152382</v>
      </c>
      <c r="K125" s="38">
        <v>227280.6</v>
      </c>
      <c r="L125" s="38">
        <v>0</v>
      </c>
      <c r="M125" s="38">
        <v>227280.6</v>
      </c>
      <c r="N125" s="11">
        <f t="shared" si="21"/>
        <v>1</v>
      </c>
      <c r="O125" s="38">
        <v>0</v>
      </c>
      <c r="P125" s="12">
        <f t="shared" si="22"/>
        <v>-88428.4</v>
      </c>
    </row>
    <row r="126" spans="1:16" s="39" customFormat="1" x14ac:dyDescent="0.2">
      <c r="A126" s="35">
        <v>46301</v>
      </c>
      <c r="B126" s="19" t="str">
        <f t="shared" si="15"/>
        <v>4</v>
      </c>
      <c r="C126" s="19" t="str">
        <f t="shared" si="16"/>
        <v>46</v>
      </c>
      <c r="D126" s="36" t="str">
        <f t="shared" si="20"/>
        <v>463</v>
      </c>
      <c r="E126" s="37" t="s">
        <v>140</v>
      </c>
      <c r="F126" s="38">
        <v>0</v>
      </c>
      <c r="G126" s="38">
        <v>6500</v>
      </c>
      <c r="H126" s="38">
        <v>6500</v>
      </c>
      <c r="I126" s="38">
        <v>6000</v>
      </c>
      <c r="J126" s="11">
        <f t="shared" si="17"/>
        <v>0.92307692307692313</v>
      </c>
      <c r="K126" s="38">
        <v>6000</v>
      </c>
      <c r="L126" s="38">
        <v>0</v>
      </c>
      <c r="M126" s="38">
        <v>6000</v>
      </c>
      <c r="N126" s="11">
        <f t="shared" si="21"/>
        <v>1</v>
      </c>
      <c r="O126" s="38">
        <v>0</v>
      </c>
      <c r="P126" s="12">
        <f t="shared" si="22"/>
        <v>-500</v>
      </c>
    </row>
    <row r="127" spans="1:16" s="39" customFormat="1" x14ac:dyDescent="0.2">
      <c r="A127" s="35">
        <v>46302</v>
      </c>
      <c r="B127" s="19" t="str">
        <f t="shared" si="15"/>
        <v>4</v>
      </c>
      <c r="C127" s="19" t="str">
        <f t="shared" si="16"/>
        <v>46</v>
      </c>
      <c r="D127" s="36" t="str">
        <f t="shared" si="20"/>
        <v>463</v>
      </c>
      <c r="E127" s="37" t="s">
        <v>141</v>
      </c>
      <c r="F127" s="38">
        <v>0</v>
      </c>
      <c r="G127" s="38">
        <v>6000</v>
      </c>
      <c r="H127" s="38">
        <v>6000</v>
      </c>
      <c r="I127" s="38">
        <v>6000</v>
      </c>
      <c r="J127" s="11">
        <f t="shared" si="17"/>
        <v>1</v>
      </c>
      <c r="K127" s="38">
        <v>6000</v>
      </c>
      <c r="L127" s="38">
        <v>0</v>
      </c>
      <c r="M127" s="38">
        <v>6000</v>
      </c>
      <c r="N127" s="11">
        <f t="shared" si="21"/>
        <v>1</v>
      </c>
      <c r="O127" s="38">
        <v>0</v>
      </c>
      <c r="P127" s="12">
        <f t="shared" si="22"/>
        <v>0</v>
      </c>
    </row>
    <row r="128" spans="1:16" s="39" customFormat="1" x14ac:dyDescent="0.2">
      <c r="A128" s="35">
        <v>46601</v>
      </c>
      <c r="B128" s="19" t="str">
        <f t="shared" si="15"/>
        <v>4</v>
      </c>
      <c r="C128" s="19" t="str">
        <f t="shared" si="16"/>
        <v>46</v>
      </c>
      <c r="D128" s="36" t="str">
        <f t="shared" si="20"/>
        <v>466</v>
      </c>
      <c r="E128" s="37" t="s">
        <v>142</v>
      </c>
      <c r="F128" s="38">
        <v>0</v>
      </c>
      <c r="G128" s="38">
        <v>16000</v>
      </c>
      <c r="H128" s="38">
        <v>16000</v>
      </c>
      <c r="I128" s="38">
        <v>16000</v>
      </c>
      <c r="J128" s="11">
        <f t="shared" si="17"/>
        <v>1</v>
      </c>
      <c r="K128" s="38">
        <v>16000</v>
      </c>
      <c r="L128" s="38">
        <v>0</v>
      </c>
      <c r="M128" s="38">
        <v>16000</v>
      </c>
      <c r="N128" s="11">
        <f t="shared" si="21"/>
        <v>1</v>
      </c>
      <c r="O128" s="38">
        <v>0</v>
      </c>
      <c r="P128" s="12">
        <f t="shared" si="22"/>
        <v>0</v>
      </c>
    </row>
    <row r="129" spans="1:16" s="39" customFormat="1" x14ac:dyDescent="0.2">
      <c r="A129" s="35">
        <v>49014</v>
      </c>
      <c r="B129" s="19" t="str">
        <f t="shared" si="15"/>
        <v>4</v>
      </c>
      <c r="C129" s="19" t="str">
        <f t="shared" si="16"/>
        <v>49</v>
      </c>
      <c r="D129" s="36" t="str">
        <f t="shared" si="20"/>
        <v>490</v>
      </c>
      <c r="E129" s="37" t="s">
        <v>143</v>
      </c>
      <c r="F129" s="38">
        <v>0</v>
      </c>
      <c r="G129" s="38">
        <v>0</v>
      </c>
      <c r="H129" s="38">
        <v>0</v>
      </c>
      <c r="I129" s="38">
        <v>15866.44</v>
      </c>
      <c r="J129" s="11" t="str">
        <f t="shared" si="17"/>
        <v xml:space="preserve"> </v>
      </c>
      <c r="K129" s="38">
        <v>15866.44</v>
      </c>
      <c r="L129" s="38">
        <v>0</v>
      </c>
      <c r="M129" s="38">
        <v>15866.44</v>
      </c>
      <c r="N129" s="11">
        <f t="shared" si="21"/>
        <v>1</v>
      </c>
      <c r="O129" s="38">
        <v>0</v>
      </c>
      <c r="P129" s="12">
        <f t="shared" si="22"/>
        <v>15866.44</v>
      </c>
    </row>
    <row r="130" spans="1:16" s="39" customFormat="1" x14ac:dyDescent="0.2">
      <c r="A130" s="35">
        <v>49016</v>
      </c>
      <c r="B130" s="19" t="str">
        <f t="shared" si="15"/>
        <v>4</v>
      </c>
      <c r="C130" s="19" t="str">
        <f t="shared" si="16"/>
        <v>49</v>
      </c>
      <c r="D130" s="36" t="str">
        <f t="shared" si="20"/>
        <v>490</v>
      </c>
      <c r="E130" s="37" t="s">
        <v>144</v>
      </c>
      <c r="F130" s="38">
        <v>1380</v>
      </c>
      <c r="G130" s="38">
        <v>0</v>
      </c>
      <c r="H130" s="38">
        <v>1380</v>
      </c>
      <c r="I130" s="38">
        <v>0</v>
      </c>
      <c r="J130" s="11">
        <f t="shared" si="17"/>
        <v>0</v>
      </c>
      <c r="K130" s="38">
        <v>0</v>
      </c>
      <c r="L130" s="38">
        <v>0</v>
      </c>
      <c r="M130" s="38">
        <v>0</v>
      </c>
      <c r="N130" s="11" t="str">
        <f t="shared" si="21"/>
        <v xml:space="preserve"> </v>
      </c>
      <c r="O130" s="38">
        <v>0</v>
      </c>
      <c r="P130" s="12">
        <f t="shared" si="22"/>
        <v>-1380</v>
      </c>
    </row>
    <row r="131" spans="1:16" s="39" customFormat="1" x14ac:dyDescent="0.2">
      <c r="A131" s="35">
        <v>49115</v>
      </c>
      <c r="B131" s="19" t="str">
        <f t="shared" si="15"/>
        <v>4</v>
      </c>
      <c r="C131" s="19" t="str">
        <f t="shared" si="16"/>
        <v>49</v>
      </c>
      <c r="D131" s="36" t="str">
        <f t="shared" si="20"/>
        <v>491</v>
      </c>
      <c r="E131" s="37" t="s">
        <v>145</v>
      </c>
      <c r="F131" s="38">
        <v>0</v>
      </c>
      <c r="G131" s="38">
        <v>0</v>
      </c>
      <c r="H131" s="38">
        <v>0</v>
      </c>
      <c r="I131" s="38">
        <v>0</v>
      </c>
      <c r="J131" s="11" t="str">
        <f t="shared" si="17"/>
        <v xml:space="preserve"> </v>
      </c>
      <c r="K131" s="38">
        <v>0</v>
      </c>
      <c r="L131" s="38">
        <v>0</v>
      </c>
      <c r="M131" s="38">
        <v>0</v>
      </c>
      <c r="N131" s="11" t="str">
        <f t="shared" si="21"/>
        <v xml:space="preserve"> </v>
      </c>
      <c r="O131" s="38">
        <v>0</v>
      </c>
      <c r="P131" s="12">
        <f t="shared" si="22"/>
        <v>0</v>
      </c>
    </row>
    <row r="132" spans="1:16" s="39" customFormat="1" x14ac:dyDescent="0.2">
      <c r="A132" s="35">
        <v>49116</v>
      </c>
      <c r="B132" s="19" t="str">
        <f t="shared" si="15"/>
        <v>4</v>
      </c>
      <c r="C132" s="19" t="str">
        <f t="shared" si="16"/>
        <v>49</v>
      </c>
      <c r="D132" s="36" t="str">
        <f t="shared" si="20"/>
        <v>491</v>
      </c>
      <c r="E132" s="37" t="s">
        <v>146</v>
      </c>
      <c r="F132" s="38">
        <v>0</v>
      </c>
      <c r="G132" s="38">
        <v>0</v>
      </c>
      <c r="H132" s="38">
        <v>0</v>
      </c>
      <c r="I132" s="38">
        <v>3499.19</v>
      </c>
      <c r="J132" s="11" t="str">
        <f t="shared" si="17"/>
        <v xml:space="preserve"> </v>
      </c>
      <c r="K132" s="38">
        <v>3499.19</v>
      </c>
      <c r="L132" s="38">
        <v>0</v>
      </c>
      <c r="M132" s="38">
        <v>3499.19</v>
      </c>
      <c r="N132" s="11">
        <f t="shared" si="21"/>
        <v>1</v>
      </c>
      <c r="O132" s="38">
        <v>0</v>
      </c>
      <c r="P132" s="12">
        <f t="shared" si="22"/>
        <v>3499.19</v>
      </c>
    </row>
    <row r="133" spans="1:16" s="39" customFormat="1" x14ac:dyDescent="0.2">
      <c r="A133" s="35">
        <v>49117</v>
      </c>
      <c r="B133" s="19" t="str">
        <f t="shared" si="15"/>
        <v>4</v>
      </c>
      <c r="C133" s="19" t="str">
        <f t="shared" si="16"/>
        <v>49</v>
      </c>
      <c r="D133" s="36" t="str">
        <f t="shared" si="20"/>
        <v>491</v>
      </c>
      <c r="E133" s="37" t="s">
        <v>147</v>
      </c>
      <c r="F133" s="38">
        <v>31755</v>
      </c>
      <c r="G133" s="38">
        <v>0</v>
      </c>
      <c r="H133" s="38">
        <v>31755</v>
      </c>
      <c r="I133" s="38">
        <v>0</v>
      </c>
      <c r="J133" s="11">
        <f t="shared" si="17"/>
        <v>0</v>
      </c>
      <c r="K133" s="38">
        <v>0</v>
      </c>
      <c r="L133" s="38">
        <v>0</v>
      </c>
      <c r="M133" s="38">
        <v>0</v>
      </c>
      <c r="N133" s="11" t="str">
        <f t="shared" si="21"/>
        <v xml:space="preserve"> </v>
      </c>
      <c r="O133" s="38">
        <v>0</v>
      </c>
      <c r="P133" s="12">
        <f t="shared" si="22"/>
        <v>-31755</v>
      </c>
    </row>
    <row r="134" spans="1:16" s="39" customFormat="1" x14ac:dyDescent="0.2">
      <c r="A134" s="35">
        <v>49703</v>
      </c>
      <c r="B134" s="19" t="str">
        <f t="shared" si="15"/>
        <v>4</v>
      </c>
      <c r="C134" s="19" t="str">
        <f t="shared" si="16"/>
        <v>49</v>
      </c>
      <c r="D134" s="36" t="str">
        <f t="shared" si="20"/>
        <v>497</v>
      </c>
      <c r="E134" s="37" t="s">
        <v>148</v>
      </c>
      <c r="F134" s="38">
        <v>82000</v>
      </c>
      <c r="G134" s="38">
        <v>0</v>
      </c>
      <c r="H134" s="38">
        <v>82000</v>
      </c>
      <c r="I134" s="38">
        <v>0</v>
      </c>
      <c r="J134" s="11">
        <f t="shared" si="17"/>
        <v>0</v>
      </c>
      <c r="K134" s="38">
        <v>0</v>
      </c>
      <c r="L134" s="38">
        <v>0</v>
      </c>
      <c r="M134" s="38">
        <v>0</v>
      </c>
      <c r="N134" s="11" t="str">
        <f t="shared" si="21"/>
        <v xml:space="preserve"> </v>
      </c>
      <c r="O134" s="38">
        <v>0</v>
      </c>
      <c r="P134" s="12">
        <f t="shared" si="22"/>
        <v>-82000</v>
      </c>
    </row>
    <row r="135" spans="1:16" s="39" customFormat="1" x14ac:dyDescent="0.2">
      <c r="A135" s="35">
        <v>49705</v>
      </c>
      <c r="B135" s="19" t="str">
        <f t="shared" si="15"/>
        <v>4</v>
      </c>
      <c r="C135" s="19" t="str">
        <f t="shared" si="16"/>
        <v>49</v>
      </c>
      <c r="D135" s="36" t="str">
        <f t="shared" si="20"/>
        <v>497</v>
      </c>
      <c r="E135" s="37" t="s">
        <v>149</v>
      </c>
      <c r="F135" s="38">
        <v>0</v>
      </c>
      <c r="G135" s="38">
        <v>0</v>
      </c>
      <c r="H135" s="38">
        <v>0</v>
      </c>
      <c r="I135" s="38">
        <v>33410.800000000003</v>
      </c>
      <c r="J135" s="11" t="str">
        <f t="shared" ref="J135:J155" si="23">IF(H135=0," ",I135/H135)</f>
        <v xml:space="preserve"> </v>
      </c>
      <c r="K135" s="38">
        <v>33410.800000000003</v>
      </c>
      <c r="L135" s="38">
        <v>0</v>
      </c>
      <c r="M135" s="38">
        <v>33410.800000000003</v>
      </c>
      <c r="N135" s="11">
        <f t="shared" si="21"/>
        <v>1</v>
      </c>
      <c r="O135" s="38">
        <v>0</v>
      </c>
      <c r="P135" s="12">
        <f t="shared" si="22"/>
        <v>33410.800000000003</v>
      </c>
    </row>
    <row r="136" spans="1:16" s="39" customFormat="1" x14ac:dyDescent="0.2">
      <c r="A136" s="35">
        <v>49710</v>
      </c>
      <c r="B136" s="19" t="str">
        <f t="shared" si="15"/>
        <v>4</v>
      </c>
      <c r="C136" s="19" t="str">
        <f t="shared" si="16"/>
        <v>49</v>
      </c>
      <c r="D136" s="36" t="str">
        <f t="shared" si="20"/>
        <v>497</v>
      </c>
      <c r="E136" s="37" t="s">
        <v>150</v>
      </c>
      <c r="F136" s="38">
        <v>36000</v>
      </c>
      <c r="G136" s="38">
        <v>0</v>
      </c>
      <c r="H136" s="38">
        <v>36000</v>
      </c>
      <c r="I136" s="38">
        <v>0</v>
      </c>
      <c r="J136" s="11">
        <f t="shared" si="23"/>
        <v>0</v>
      </c>
      <c r="K136" s="38">
        <v>0</v>
      </c>
      <c r="L136" s="38">
        <v>0</v>
      </c>
      <c r="M136" s="38">
        <v>0</v>
      </c>
      <c r="N136" s="11" t="str">
        <f t="shared" si="21"/>
        <v xml:space="preserve"> </v>
      </c>
      <c r="O136" s="38">
        <v>0</v>
      </c>
      <c r="P136" s="12">
        <f t="shared" si="22"/>
        <v>-36000</v>
      </c>
    </row>
    <row r="137" spans="1:16" s="39" customFormat="1" x14ac:dyDescent="0.2">
      <c r="A137" s="35">
        <v>49711</v>
      </c>
      <c r="B137" s="19" t="str">
        <f t="shared" si="15"/>
        <v>4</v>
      </c>
      <c r="C137" s="19" t="str">
        <f t="shared" si="16"/>
        <v>49</v>
      </c>
      <c r="D137" s="36" t="str">
        <f t="shared" si="20"/>
        <v>497</v>
      </c>
      <c r="E137" s="37" t="s">
        <v>151</v>
      </c>
      <c r="F137" s="38">
        <v>11250</v>
      </c>
      <c r="G137" s="38">
        <v>0</v>
      </c>
      <c r="H137" s="38">
        <v>11250</v>
      </c>
      <c r="I137" s="38">
        <v>11250</v>
      </c>
      <c r="J137" s="11">
        <f t="shared" si="23"/>
        <v>1</v>
      </c>
      <c r="K137" s="38">
        <v>11250</v>
      </c>
      <c r="L137" s="38">
        <v>0</v>
      </c>
      <c r="M137" s="38">
        <v>11250</v>
      </c>
      <c r="N137" s="11">
        <f t="shared" si="21"/>
        <v>1</v>
      </c>
      <c r="O137" s="38">
        <v>0</v>
      </c>
      <c r="P137" s="12">
        <f t="shared" si="22"/>
        <v>0</v>
      </c>
    </row>
    <row r="138" spans="1:16" s="39" customFormat="1" x14ac:dyDescent="0.2">
      <c r="A138" s="35">
        <v>49712</v>
      </c>
      <c r="B138" s="19" t="str">
        <f t="shared" si="15"/>
        <v>4</v>
      </c>
      <c r="C138" s="19" t="str">
        <f t="shared" si="16"/>
        <v>49</v>
      </c>
      <c r="D138" s="36" t="str">
        <f t="shared" si="20"/>
        <v>497</v>
      </c>
      <c r="E138" s="37" t="s">
        <v>152</v>
      </c>
      <c r="F138" s="38">
        <v>74375</v>
      </c>
      <c r="G138" s="38">
        <v>0</v>
      </c>
      <c r="H138" s="38">
        <v>74375</v>
      </c>
      <c r="I138" s="38">
        <v>0</v>
      </c>
      <c r="J138" s="11">
        <f t="shared" si="23"/>
        <v>0</v>
      </c>
      <c r="K138" s="38">
        <v>0</v>
      </c>
      <c r="L138" s="38">
        <v>0</v>
      </c>
      <c r="M138" s="38">
        <v>0</v>
      </c>
      <c r="N138" s="11" t="str">
        <f t="shared" si="21"/>
        <v xml:space="preserve"> </v>
      </c>
      <c r="O138" s="38">
        <v>0</v>
      </c>
      <c r="P138" s="12">
        <f t="shared" si="22"/>
        <v>-74375</v>
      </c>
    </row>
    <row r="139" spans="1:16" s="39" customFormat="1" x14ac:dyDescent="0.2">
      <c r="A139" s="35">
        <v>49714</v>
      </c>
      <c r="B139" s="19" t="str">
        <f t="shared" si="15"/>
        <v>4</v>
      </c>
      <c r="C139" s="19" t="str">
        <f t="shared" si="16"/>
        <v>49</v>
      </c>
      <c r="D139" s="36" t="str">
        <f t="shared" si="20"/>
        <v>497</v>
      </c>
      <c r="E139" s="37" t="s">
        <v>153</v>
      </c>
      <c r="F139" s="38">
        <v>23935</v>
      </c>
      <c r="G139" s="38">
        <v>0</v>
      </c>
      <c r="H139" s="38">
        <v>23935</v>
      </c>
      <c r="I139" s="38">
        <v>0</v>
      </c>
      <c r="J139" s="11">
        <f t="shared" si="23"/>
        <v>0</v>
      </c>
      <c r="K139" s="38">
        <v>0</v>
      </c>
      <c r="L139" s="38">
        <v>0</v>
      </c>
      <c r="M139" s="38">
        <v>0</v>
      </c>
      <c r="N139" s="11" t="str">
        <f t="shared" si="21"/>
        <v xml:space="preserve"> </v>
      </c>
      <c r="O139" s="38">
        <v>0</v>
      </c>
      <c r="P139" s="12">
        <f t="shared" si="22"/>
        <v>-23935</v>
      </c>
    </row>
    <row r="140" spans="1:16" s="39" customFormat="1" x14ac:dyDescent="0.2">
      <c r="A140" s="35">
        <v>49715</v>
      </c>
      <c r="B140" s="19" t="str">
        <f t="shared" ref="B140:B150" si="24">LEFT(A140,1)</f>
        <v>4</v>
      </c>
      <c r="C140" s="19" t="str">
        <f t="shared" ref="C140:C150" si="25">LEFT(A140,2)</f>
        <v>49</v>
      </c>
      <c r="D140" s="36" t="str">
        <f t="shared" si="20"/>
        <v>497</v>
      </c>
      <c r="E140" s="37" t="s">
        <v>154</v>
      </c>
      <c r="F140" s="38">
        <v>0</v>
      </c>
      <c r="G140" s="38">
        <v>0</v>
      </c>
      <c r="H140" s="38">
        <v>0</v>
      </c>
      <c r="I140" s="38">
        <v>140640.29999999999</v>
      </c>
      <c r="J140" s="11" t="str">
        <f t="shared" si="23"/>
        <v xml:space="preserve"> </v>
      </c>
      <c r="K140" s="38">
        <v>140640.29999999999</v>
      </c>
      <c r="L140" s="38">
        <v>0</v>
      </c>
      <c r="M140" s="38">
        <v>140640.29999999999</v>
      </c>
      <c r="N140" s="11">
        <f t="shared" si="21"/>
        <v>1</v>
      </c>
      <c r="O140" s="38">
        <v>0</v>
      </c>
      <c r="P140" s="12">
        <f t="shared" si="22"/>
        <v>140640.29999999999</v>
      </c>
    </row>
    <row r="141" spans="1:16" s="39" customFormat="1" x14ac:dyDescent="0.2">
      <c r="A141" s="35">
        <v>49716</v>
      </c>
      <c r="B141" s="19" t="str">
        <f t="shared" si="24"/>
        <v>4</v>
      </c>
      <c r="C141" s="19" t="str">
        <f t="shared" si="25"/>
        <v>49</v>
      </c>
      <c r="D141" s="36" t="str">
        <f t="shared" si="20"/>
        <v>497</v>
      </c>
      <c r="E141" s="37" t="s">
        <v>155</v>
      </c>
      <c r="F141" s="38">
        <v>0</v>
      </c>
      <c r="G141" s="38">
        <v>0</v>
      </c>
      <c r="H141" s="38">
        <v>0</v>
      </c>
      <c r="I141" s="38">
        <v>27307.71</v>
      </c>
      <c r="J141" s="11" t="str">
        <f t="shared" si="23"/>
        <v xml:space="preserve"> </v>
      </c>
      <c r="K141" s="38">
        <v>27307.71</v>
      </c>
      <c r="L141" s="38">
        <v>0</v>
      </c>
      <c r="M141" s="38">
        <v>27307.71</v>
      </c>
      <c r="N141" s="11">
        <f t="shared" si="21"/>
        <v>1</v>
      </c>
      <c r="O141" s="38">
        <v>0</v>
      </c>
      <c r="P141" s="12">
        <f t="shared" si="22"/>
        <v>27307.71</v>
      </c>
    </row>
    <row r="142" spans="1:16" s="39" customFormat="1" x14ac:dyDescent="0.2">
      <c r="A142" s="35">
        <v>49718</v>
      </c>
      <c r="B142" s="19" t="str">
        <f t="shared" si="24"/>
        <v>4</v>
      </c>
      <c r="C142" s="19" t="str">
        <f t="shared" si="25"/>
        <v>49</v>
      </c>
      <c r="D142" s="36" t="str">
        <f t="shared" si="20"/>
        <v>497</v>
      </c>
      <c r="E142" s="37" t="s">
        <v>156</v>
      </c>
      <c r="F142" s="38">
        <v>0</v>
      </c>
      <c r="G142" s="38">
        <v>0</v>
      </c>
      <c r="H142" s="38">
        <v>0</v>
      </c>
      <c r="I142" s="38">
        <v>52500</v>
      </c>
      <c r="J142" s="11" t="str">
        <f t="shared" si="23"/>
        <v xml:space="preserve"> </v>
      </c>
      <c r="K142" s="38">
        <v>52500</v>
      </c>
      <c r="L142" s="38">
        <v>0</v>
      </c>
      <c r="M142" s="38">
        <v>52500</v>
      </c>
      <c r="N142" s="11">
        <f t="shared" si="21"/>
        <v>1</v>
      </c>
      <c r="O142" s="38">
        <v>0</v>
      </c>
      <c r="P142" s="12">
        <f t="shared" si="22"/>
        <v>52500</v>
      </c>
    </row>
    <row r="143" spans="1:16" s="39" customFormat="1" x14ac:dyDescent="0.2">
      <c r="A143" s="35">
        <v>49751</v>
      </c>
      <c r="B143" s="19" t="str">
        <f t="shared" si="24"/>
        <v>4</v>
      </c>
      <c r="C143" s="19" t="str">
        <f t="shared" si="25"/>
        <v>49</v>
      </c>
      <c r="D143" s="36" t="str">
        <f t="shared" si="20"/>
        <v>497</v>
      </c>
      <c r="E143" s="37" t="s">
        <v>157</v>
      </c>
      <c r="F143" s="38">
        <v>452440</v>
      </c>
      <c r="G143" s="38">
        <v>-452440</v>
      </c>
      <c r="H143" s="38">
        <v>0</v>
      </c>
      <c r="I143" s="38">
        <v>0</v>
      </c>
      <c r="J143" s="11" t="str">
        <f t="shared" si="23"/>
        <v xml:space="preserve"> </v>
      </c>
      <c r="K143" s="38">
        <v>0</v>
      </c>
      <c r="L143" s="38">
        <v>0</v>
      </c>
      <c r="M143" s="38">
        <v>0</v>
      </c>
      <c r="N143" s="11" t="str">
        <f t="shared" si="21"/>
        <v xml:space="preserve"> </v>
      </c>
      <c r="O143" s="38">
        <v>0</v>
      </c>
      <c r="P143" s="12">
        <f t="shared" si="22"/>
        <v>0</v>
      </c>
    </row>
    <row r="144" spans="1:16" s="39" customFormat="1" x14ac:dyDescent="0.2">
      <c r="A144" s="35">
        <v>49752</v>
      </c>
      <c r="B144" s="19" t="str">
        <f t="shared" si="24"/>
        <v>4</v>
      </c>
      <c r="C144" s="19" t="str">
        <f t="shared" si="25"/>
        <v>49</v>
      </c>
      <c r="D144" s="36" t="str">
        <f t="shared" si="20"/>
        <v>497</v>
      </c>
      <c r="E144" s="37" t="s">
        <v>158</v>
      </c>
      <c r="F144" s="38">
        <v>0</v>
      </c>
      <c r="G144" s="38">
        <v>0</v>
      </c>
      <c r="H144" s="38">
        <v>0</v>
      </c>
      <c r="I144" s="38">
        <v>0</v>
      </c>
      <c r="J144" s="11" t="str">
        <f t="shared" si="23"/>
        <v xml:space="preserve"> </v>
      </c>
      <c r="K144" s="38">
        <v>0</v>
      </c>
      <c r="L144" s="38">
        <v>0</v>
      </c>
      <c r="M144" s="38">
        <v>0</v>
      </c>
      <c r="N144" s="11" t="str">
        <f t="shared" si="21"/>
        <v xml:space="preserve"> </v>
      </c>
      <c r="O144" s="38">
        <v>0</v>
      </c>
      <c r="P144" s="12">
        <f t="shared" si="22"/>
        <v>0</v>
      </c>
    </row>
    <row r="145" spans="1:16" s="39" customFormat="1" x14ac:dyDescent="0.2">
      <c r="A145" s="35">
        <v>49753</v>
      </c>
      <c r="B145" s="19" t="str">
        <f t="shared" si="24"/>
        <v>4</v>
      </c>
      <c r="C145" s="19" t="str">
        <f t="shared" si="25"/>
        <v>49</v>
      </c>
      <c r="D145" s="36" t="str">
        <f t="shared" si="20"/>
        <v>497</v>
      </c>
      <c r="E145" s="37" t="s">
        <v>106</v>
      </c>
      <c r="F145" s="38">
        <v>0</v>
      </c>
      <c r="G145" s="38">
        <v>0</v>
      </c>
      <c r="H145" s="38">
        <v>0</v>
      </c>
      <c r="I145" s="38">
        <v>0</v>
      </c>
      <c r="J145" s="11" t="str">
        <f t="shared" si="23"/>
        <v xml:space="preserve"> </v>
      </c>
      <c r="K145" s="38">
        <v>0</v>
      </c>
      <c r="L145" s="38">
        <v>0</v>
      </c>
      <c r="M145" s="38">
        <v>0</v>
      </c>
      <c r="N145" s="11" t="str">
        <f t="shared" si="21"/>
        <v xml:space="preserve"> </v>
      </c>
      <c r="O145" s="38">
        <v>0</v>
      </c>
      <c r="P145" s="12">
        <f t="shared" si="22"/>
        <v>0</v>
      </c>
    </row>
    <row r="146" spans="1:16" s="39" customFormat="1" x14ac:dyDescent="0.2">
      <c r="A146" s="35">
        <v>52000</v>
      </c>
      <c r="B146" s="19" t="str">
        <f t="shared" si="24"/>
        <v>5</v>
      </c>
      <c r="C146" s="19" t="str">
        <f t="shared" si="25"/>
        <v>52</v>
      </c>
      <c r="D146" s="36" t="str">
        <f t="shared" si="20"/>
        <v>520</v>
      </c>
      <c r="E146" s="37" t="s">
        <v>159</v>
      </c>
      <c r="F146" s="38">
        <v>0</v>
      </c>
      <c r="G146" s="38">
        <v>0</v>
      </c>
      <c r="H146" s="38">
        <v>0</v>
      </c>
      <c r="I146" s="38">
        <v>1301900.49</v>
      </c>
      <c r="J146" s="11" t="str">
        <f t="shared" si="23"/>
        <v xml:space="preserve"> </v>
      </c>
      <c r="K146" s="38">
        <v>1301900.49</v>
      </c>
      <c r="L146" s="38">
        <v>0</v>
      </c>
      <c r="M146" s="38">
        <v>1301900.49</v>
      </c>
      <c r="N146" s="11">
        <f t="shared" si="21"/>
        <v>1</v>
      </c>
      <c r="O146" s="38">
        <v>0</v>
      </c>
      <c r="P146" s="12">
        <f t="shared" si="22"/>
        <v>1301900.49</v>
      </c>
    </row>
    <row r="147" spans="1:16" s="39" customFormat="1" x14ac:dyDescent="0.2">
      <c r="A147" s="35">
        <v>53400</v>
      </c>
      <c r="B147" s="19" t="str">
        <f t="shared" si="24"/>
        <v>5</v>
      </c>
      <c r="C147" s="19" t="str">
        <f t="shared" si="25"/>
        <v>53</v>
      </c>
      <c r="D147" s="36" t="str">
        <f t="shared" si="20"/>
        <v>534</v>
      </c>
      <c r="E147" s="37" t="s">
        <v>160</v>
      </c>
      <c r="F147" s="38">
        <v>960000</v>
      </c>
      <c r="G147" s="38">
        <v>0</v>
      </c>
      <c r="H147" s="38">
        <v>960000</v>
      </c>
      <c r="I147" s="38">
        <v>275167.99</v>
      </c>
      <c r="J147" s="11">
        <f t="shared" si="23"/>
        <v>0.28663332291666666</v>
      </c>
      <c r="K147" s="38">
        <v>275167.99</v>
      </c>
      <c r="L147" s="38">
        <v>0</v>
      </c>
      <c r="M147" s="38">
        <v>275167.99</v>
      </c>
      <c r="N147" s="11">
        <f t="shared" si="21"/>
        <v>1</v>
      </c>
      <c r="O147" s="38">
        <v>0</v>
      </c>
      <c r="P147" s="12">
        <f t="shared" si="22"/>
        <v>-684832.01</v>
      </c>
    </row>
    <row r="148" spans="1:16" s="39" customFormat="1" x14ac:dyDescent="0.2">
      <c r="A148" s="35">
        <v>53700</v>
      </c>
      <c r="B148" s="19" t="str">
        <f t="shared" si="24"/>
        <v>5</v>
      </c>
      <c r="C148" s="19" t="str">
        <f t="shared" si="25"/>
        <v>53</v>
      </c>
      <c r="D148" s="36" t="str">
        <f t="shared" si="20"/>
        <v>537</v>
      </c>
      <c r="E148" s="37" t="s">
        <v>161</v>
      </c>
      <c r="F148" s="38">
        <v>5000</v>
      </c>
      <c r="G148" s="38">
        <v>0</v>
      </c>
      <c r="H148" s="38">
        <v>5000</v>
      </c>
      <c r="I148" s="38">
        <v>0</v>
      </c>
      <c r="J148" s="11">
        <f t="shared" si="23"/>
        <v>0</v>
      </c>
      <c r="K148" s="38">
        <v>0</v>
      </c>
      <c r="L148" s="38">
        <v>0</v>
      </c>
      <c r="M148" s="38">
        <v>0</v>
      </c>
      <c r="N148" s="11" t="str">
        <f t="shared" si="21"/>
        <v xml:space="preserve"> </v>
      </c>
      <c r="O148" s="38">
        <v>0</v>
      </c>
      <c r="P148" s="12">
        <f t="shared" si="22"/>
        <v>-5000</v>
      </c>
    </row>
    <row r="149" spans="1:16" s="39" customFormat="1" x14ac:dyDescent="0.2">
      <c r="A149" s="35">
        <v>54100</v>
      </c>
      <c r="B149" s="19" t="str">
        <f t="shared" si="24"/>
        <v>5</v>
      </c>
      <c r="C149" s="19" t="str">
        <f t="shared" si="25"/>
        <v>54</v>
      </c>
      <c r="D149" s="36" t="str">
        <f t="shared" si="20"/>
        <v>541</v>
      </c>
      <c r="E149" s="37" t="s">
        <v>162</v>
      </c>
      <c r="F149" s="38">
        <v>25000</v>
      </c>
      <c r="G149" s="38">
        <v>0</v>
      </c>
      <c r="H149" s="38">
        <v>25000</v>
      </c>
      <c r="I149" s="38">
        <v>25000.63</v>
      </c>
      <c r="J149" s="11">
        <f t="shared" si="23"/>
        <v>1.0000252000000001</v>
      </c>
      <c r="K149" s="38">
        <v>25000.63</v>
      </c>
      <c r="L149" s="38">
        <v>0</v>
      </c>
      <c r="M149" s="38">
        <v>25000.63</v>
      </c>
      <c r="N149" s="11">
        <f t="shared" si="21"/>
        <v>1</v>
      </c>
      <c r="O149" s="38">
        <v>0</v>
      </c>
      <c r="P149" s="12">
        <f t="shared" si="22"/>
        <v>0.63000000000101863</v>
      </c>
    </row>
    <row r="150" spans="1:16" s="39" customFormat="1" x14ac:dyDescent="0.2">
      <c r="A150" s="35">
        <v>54101</v>
      </c>
      <c r="B150" s="19" t="str">
        <f t="shared" si="24"/>
        <v>5</v>
      </c>
      <c r="C150" s="19" t="str">
        <f t="shared" si="25"/>
        <v>54</v>
      </c>
      <c r="D150" s="36" t="str">
        <f t="shared" si="20"/>
        <v>541</v>
      </c>
      <c r="E150" s="37" t="s">
        <v>163</v>
      </c>
      <c r="F150" s="38">
        <v>23000</v>
      </c>
      <c r="G150" s="38">
        <v>0</v>
      </c>
      <c r="H150" s="38">
        <v>23000</v>
      </c>
      <c r="I150" s="38">
        <v>15300.74</v>
      </c>
      <c r="J150" s="11">
        <f t="shared" si="23"/>
        <v>0.66524956521739131</v>
      </c>
      <c r="K150" s="38">
        <v>15300.74</v>
      </c>
      <c r="L150" s="38">
        <v>0</v>
      </c>
      <c r="M150" s="38">
        <v>15300.74</v>
      </c>
      <c r="N150" s="11">
        <f t="shared" si="21"/>
        <v>1</v>
      </c>
      <c r="O150" s="38">
        <v>0</v>
      </c>
      <c r="P150" s="12">
        <f t="shared" si="22"/>
        <v>-7699.26</v>
      </c>
    </row>
    <row r="151" spans="1:16" s="39" customFormat="1" x14ac:dyDescent="0.2">
      <c r="A151" s="35">
        <v>55000</v>
      </c>
      <c r="B151" s="19" t="str">
        <f t="shared" ref="B151:B155" si="26">LEFT(A151,1)</f>
        <v>5</v>
      </c>
      <c r="C151" s="19" t="str">
        <f t="shared" ref="C151:C155" si="27">LEFT(A151,2)</f>
        <v>55</v>
      </c>
      <c r="D151" s="36" t="str">
        <f t="shared" ref="D151:D155" si="28">LEFT(A151,3)</f>
        <v>550</v>
      </c>
      <c r="E151" s="37" t="s">
        <v>164</v>
      </c>
      <c r="F151" s="38">
        <v>1500000</v>
      </c>
      <c r="G151" s="38">
        <v>0</v>
      </c>
      <c r="H151" s="38">
        <v>1500000</v>
      </c>
      <c r="I151" s="38">
        <v>1351447.59</v>
      </c>
      <c r="J151" s="11">
        <f t="shared" si="23"/>
        <v>0.9009650600000001</v>
      </c>
      <c r="K151" s="38">
        <v>1293305.06</v>
      </c>
      <c r="L151" s="38">
        <v>18288.09</v>
      </c>
      <c r="M151" s="38">
        <v>1275016.97</v>
      </c>
      <c r="N151" s="11">
        <f t="shared" si="21"/>
        <v>0.94344536882854624</v>
      </c>
      <c r="O151" s="38">
        <v>76430.62</v>
      </c>
      <c r="P151" s="12">
        <f t="shared" si="22"/>
        <v>-148552.40999999992</v>
      </c>
    </row>
    <row r="152" spans="1:16" s="39" customFormat="1" x14ac:dyDescent="0.2">
      <c r="A152" s="35">
        <v>55400</v>
      </c>
      <c r="B152" s="19" t="str">
        <f t="shared" si="26"/>
        <v>5</v>
      </c>
      <c r="C152" s="19" t="str">
        <f t="shared" si="27"/>
        <v>55</v>
      </c>
      <c r="D152" s="36" t="str">
        <f t="shared" si="28"/>
        <v>554</v>
      </c>
      <c r="E152" s="37" t="s">
        <v>165</v>
      </c>
      <c r="F152" s="38">
        <v>5000</v>
      </c>
      <c r="G152" s="38">
        <v>49732.800000000003</v>
      </c>
      <c r="H152" s="38">
        <v>54732.800000000003</v>
      </c>
      <c r="I152" s="38">
        <v>82888</v>
      </c>
      <c r="J152" s="11">
        <f t="shared" si="23"/>
        <v>1.5144118334892422</v>
      </c>
      <c r="K152" s="38">
        <v>82888</v>
      </c>
      <c r="L152" s="38">
        <v>0</v>
      </c>
      <c r="M152" s="38">
        <v>82888</v>
      </c>
      <c r="N152" s="11">
        <f t="shared" si="21"/>
        <v>1</v>
      </c>
      <c r="O152" s="38">
        <v>0</v>
      </c>
      <c r="P152" s="12">
        <f t="shared" si="22"/>
        <v>28155.199999999997</v>
      </c>
    </row>
    <row r="153" spans="1:16" s="39" customFormat="1" x14ac:dyDescent="0.2">
      <c r="A153" s="35">
        <v>55900</v>
      </c>
      <c r="B153" s="19" t="str">
        <f t="shared" si="26"/>
        <v>5</v>
      </c>
      <c r="C153" s="19" t="str">
        <f t="shared" si="27"/>
        <v>55</v>
      </c>
      <c r="D153" s="36" t="str">
        <f t="shared" si="28"/>
        <v>559</v>
      </c>
      <c r="E153" s="37" t="s">
        <v>166</v>
      </c>
      <c r="F153" s="38">
        <v>0</v>
      </c>
      <c r="G153" s="38">
        <v>0</v>
      </c>
      <c r="H153" s="38">
        <v>0</v>
      </c>
      <c r="I153" s="38">
        <v>17140.060000000001</v>
      </c>
      <c r="J153" s="11" t="str">
        <f t="shared" si="23"/>
        <v xml:space="preserve"> </v>
      </c>
      <c r="K153" s="38">
        <v>8570.0300000000007</v>
      </c>
      <c r="L153" s="38">
        <v>0</v>
      </c>
      <c r="M153" s="38">
        <v>8570.0300000000007</v>
      </c>
      <c r="N153" s="11">
        <f t="shared" si="21"/>
        <v>0.5</v>
      </c>
      <c r="O153" s="38">
        <v>8570.0300000000007</v>
      </c>
      <c r="P153" s="12">
        <f t="shared" si="22"/>
        <v>17140.060000000001</v>
      </c>
    </row>
    <row r="154" spans="1:16" s="39" customFormat="1" x14ac:dyDescent="0.2">
      <c r="A154" s="35">
        <v>59900</v>
      </c>
      <c r="B154" s="19" t="str">
        <f t="shared" si="26"/>
        <v>5</v>
      </c>
      <c r="C154" s="19" t="str">
        <f t="shared" si="27"/>
        <v>59</v>
      </c>
      <c r="D154" s="36" t="str">
        <f t="shared" si="28"/>
        <v>599</v>
      </c>
      <c r="E154" s="37" t="s">
        <v>167</v>
      </c>
      <c r="F154" s="38">
        <v>0</v>
      </c>
      <c r="G154" s="38">
        <v>0</v>
      </c>
      <c r="H154" s="38">
        <v>0</v>
      </c>
      <c r="I154" s="38">
        <v>0</v>
      </c>
      <c r="J154" s="11" t="str">
        <f t="shared" si="23"/>
        <v xml:space="preserve"> </v>
      </c>
      <c r="K154" s="38">
        <v>0</v>
      </c>
      <c r="L154" s="38">
        <v>0</v>
      </c>
      <c r="M154" s="38">
        <v>0</v>
      </c>
      <c r="N154" s="11" t="str">
        <f t="shared" si="21"/>
        <v xml:space="preserve"> </v>
      </c>
      <c r="O154" s="38">
        <v>0</v>
      </c>
      <c r="P154" s="12">
        <f t="shared" si="22"/>
        <v>0</v>
      </c>
    </row>
    <row r="155" spans="1:16" s="39" customFormat="1" x14ac:dyDescent="0.2">
      <c r="A155" s="35">
        <v>59901</v>
      </c>
      <c r="B155" s="19" t="str">
        <f t="shared" si="26"/>
        <v>5</v>
      </c>
      <c r="C155" s="19" t="str">
        <f t="shared" si="27"/>
        <v>59</v>
      </c>
      <c r="D155" s="36" t="str">
        <f t="shared" si="28"/>
        <v>599</v>
      </c>
      <c r="E155" s="37" t="s">
        <v>168</v>
      </c>
      <c r="F155" s="38">
        <v>275000</v>
      </c>
      <c r="G155" s="38">
        <v>0</v>
      </c>
      <c r="H155" s="38">
        <v>275000</v>
      </c>
      <c r="I155" s="38">
        <v>276862.5</v>
      </c>
      <c r="J155" s="11">
        <f t="shared" si="23"/>
        <v>1.0067727272727274</v>
      </c>
      <c r="K155" s="38">
        <v>276862.5</v>
      </c>
      <c r="L155" s="38">
        <v>0</v>
      </c>
      <c r="M155" s="38">
        <v>276862.5</v>
      </c>
      <c r="N155" s="11">
        <f t="shared" si="21"/>
        <v>1</v>
      </c>
      <c r="O155" s="38">
        <v>0</v>
      </c>
      <c r="P155" s="12">
        <f t="shared" si="22"/>
        <v>1862.5</v>
      </c>
    </row>
    <row r="156" spans="1:16" s="39" customFormat="1" x14ac:dyDescent="0.2">
      <c r="A156" s="40"/>
      <c r="B156" s="20"/>
      <c r="C156" s="20"/>
      <c r="D156" s="20"/>
      <c r="E156" s="13" t="s">
        <v>19</v>
      </c>
      <c r="F156" s="14">
        <f>SUM(F6:F155)</f>
        <v>278020160</v>
      </c>
      <c r="G156" s="14">
        <f>SUM(G6:G155)</f>
        <v>3569998.7299999995</v>
      </c>
      <c r="H156" s="14">
        <f>SUM(H6:H155)</f>
        <v>281590158.73000008</v>
      </c>
      <c r="I156" s="14">
        <f>SUM(I6:I155)</f>
        <v>272127231.56</v>
      </c>
      <c r="J156" s="15">
        <f>I156/H156</f>
        <v>0.96639468079183299</v>
      </c>
      <c r="K156" s="14">
        <f>SUM(K6:K155)</f>
        <v>258973540.94</v>
      </c>
      <c r="L156" s="14">
        <f>SUM(L6:L155)</f>
        <v>7689649.4100000001</v>
      </c>
      <c r="M156" s="14">
        <f>SUM(M6:M155)</f>
        <v>251283891.53</v>
      </c>
      <c r="N156" s="16">
        <f t="shared" ref="N156" si="29">IF(I156=0," ",M156/I156)</f>
        <v>0.92340590131126088</v>
      </c>
      <c r="O156" s="14">
        <f>SUM(O6:O155)</f>
        <v>20843340.030000001</v>
      </c>
      <c r="P156" s="14">
        <f>SUM(P6:P155)</f>
        <v>-9462927.1700000037</v>
      </c>
    </row>
    <row r="157" spans="1:16" s="39" customFormat="1" x14ac:dyDescent="0.2">
      <c r="A157" s="40"/>
      <c r="B157" s="20"/>
      <c r="C157" s="20"/>
      <c r="D157" s="20"/>
      <c r="E157" s="41"/>
      <c r="F157" s="42"/>
      <c r="G157" s="42"/>
      <c r="H157" s="42"/>
      <c r="I157" s="42"/>
      <c r="J157" s="6"/>
      <c r="K157" s="42"/>
      <c r="L157" s="42"/>
      <c r="M157" s="42"/>
      <c r="N157" s="6"/>
      <c r="O157" s="42"/>
      <c r="P157" s="7"/>
    </row>
    <row r="158" spans="1:16" s="39" customFormat="1" x14ac:dyDescent="0.2">
      <c r="A158" s="35">
        <v>60301</v>
      </c>
      <c r="B158" s="19" t="str">
        <f t="shared" ref="B158:B194" si="30">LEFT(A158,1)</f>
        <v>6</v>
      </c>
      <c r="C158" s="19" t="str">
        <f t="shared" ref="C158:C194" si="31">LEFT(A158,2)</f>
        <v>60</v>
      </c>
      <c r="D158" s="36" t="str">
        <f t="shared" ref="D158" si="32">LEFT(A158,3)</f>
        <v>603</v>
      </c>
      <c r="E158" s="37" t="s">
        <v>169</v>
      </c>
      <c r="F158" s="38">
        <v>9380000</v>
      </c>
      <c r="G158" s="38">
        <v>0</v>
      </c>
      <c r="H158" s="38">
        <v>9380000</v>
      </c>
      <c r="I158" s="38">
        <v>0</v>
      </c>
      <c r="J158" s="11">
        <f t="shared" ref="J158:J191" si="33">IF(H158=0," ",I158/H158)</f>
        <v>0</v>
      </c>
      <c r="K158" s="38">
        <v>0</v>
      </c>
      <c r="L158" s="38">
        <v>0</v>
      </c>
      <c r="M158" s="38">
        <v>0</v>
      </c>
      <c r="N158" s="11" t="str">
        <f t="shared" ref="N158:N202" si="34">IF(I158=0," ",M158/I158)</f>
        <v xml:space="preserve"> </v>
      </c>
      <c r="O158" s="38">
        <v>0</v>
      </c>
      <c r="P158" s="12">
        <f t="shared" ref="P158:P202" si="35">I158-H158</f>
        <v>-9380000</v>
      </c>
    </row>
    <row r="159" spans="1:16" s="39" customFormat="1" x14ac:dyDescent="0.2">
      <c r="A159" s="35">
        <v>68001</v>
      </c>
      <c r="B159" s="19" t="str">
        <f t="shared" ref="B159:B165" si="36">LEFT(A159,1)</f>
        <v>6</v>
      </c>
      <c r="C159" s="19" t="str">
        <f t="shared" ref="C159:C165" si="37">LEFT(A159,2)</f>
        <v>68</v>
      </c>
      <c r="D159" s="36" t="str">
        <f t="shared" ref="D159:D165" si="38">LEFT(A159,3)</f>
        <v>680</v>
      </c>
      <c r="E159" s="37" t="s">
        <v>170</v>
      </c>
      <c r="F159" s="38">
        <v>0</v>
      </c>
      <c r="G159" s="38">
        <v>0</v>
      </c>
      <c r="H159" s="38">
        <v>0</v>
      </c>
      <c r="I159" s="38">
        <v>364487.41</v>
      </c>
      <c r="J159" s="11" t="str">
        <f t="shared" si="33"/>
        <v xml:space="preserve"> </v>
      </c>
      <c r="K159" s="38">
        <v>59808.73</v>
      </c>
      <c r="L159" s="38">
        <v>0</v>
      </c>
      <c r="M159" s="38">
        <v>59808.73</v>
      </c>
      <c r="N159" s="11">
        <f t="shared" si="34"/>
        <v>0.16408997501450051</v>
      </c>
      <c r="O159" s="38">
        <v>304678.68</v>
      </c>
      <c r="P159" s="12">
        <f t="shared" si="35"/>
        <v>364487.41</v>
      </c>
    </row>
    <row r="160" spans="1:16" s="39" customFormat="1" x14ac:dyDescent="0.2">
      <c r="A160" s="35">
        <v>68002</v>
      </c>
      <c r="B160" s="19" t="str">
        <f t="shared" si="36"/>
        <v>6</v>
      </c>
      <c r="C160" s="19" t="str">
        <f t="shared" si="37"/>
        <v>68</v>
      </c>
      <c r="D160" s="36" t="str">
        <f t="shared" si="38"/>
        <v>680</v>
      </c>
      <c r="E160" s="37" t="s">
        <v>171</v>
      </c>
      <c r="F160" s="38">
        <v>0</v>
      </c>
      <c r="G160" s="38">
        <v>0</v>
      </c>
      <c r="H160" s="38">
        <v>0</v>
      </c>
      <c r="I160" s="38">
        <v>57110.18</v>
      </c>
      <c r="J160" s="11" t="str">
        <f t="shared" si="33"/>
        <v xml:space="preserve"> </v>
      </c>
      <c r="K160" s="38">
        <v>57110.18</v>
      </c>
      <c r="L160" s="38">
        <v>0</v>
      </c>
      <c r="M160" s="38">
        <v>57110.18</v>
      </c>
      <c r="N160" s="11">
        <f t="shared" si="34"/>
        <v>1</v>
      </c>
      <c r="O160" s="38">
        <v>0</v>
      </c>
      <c r="P160" s="12">
        <f t="shared" si="35"/>
        <v>57110.18</v>
      </c>
    </row>
    <row r="161" spans="1:16" s="39" customFormat="1" x14ac:dyDescent="0.2">
      <c r="A161" s="35">
        <v>72001</v>
      </c>
      <c r="B161" s="19" t="str">
        <f t="shared" si="36"/>
        <v>7</v>
      </c>
      <c r="C161" s="19" t="str">
        <f t="shared" si="37"/>
        <v>72</v>
      </c>
      <c r="D161" s="36" t="str">
        <f t="shared" si="38"/>
        <v>720</v>
      </c>
      <c r="E161" s="37" t="s">
        <v>172</v>
      </c>
      <c r="F161" s="38">
        <v>0</v>
      </c>
      <c r="G161" s="38">
        <v>1435010</v>
      </c>
      <c r="H161" s="38">
        <v>1435010</v>
      </c>
      <c r="I161" s="38">
        <v>1203099.2</v>
      </c>
      <c r="J161" s="11">
        <f t="shared" si="33"/>
        <v>0.83839081260757764</v>
      </c>
      <c r="K161" s="38">
        <v>1203099.2</v>
      </c>
      <c r="L161" s="38">
        <v>0</v>
      </c>
      <c r="M161" s="38">
        <v>1203099.2</v>
      </c>
      <c r="N161" s="11">
        <f t="shared" si="34"/>
        <v>1</v>
      </c>
      <c r="O161" s="38">
        <v>0</v>
      </c>
      <c r="P161" s="12">
        <f t="shared" si="35"/>
        <v>-231910.80000000005</v>
      </c>
    </row>
    <row r="162" spans="1:16" s="39" customFormat="1" x14ac:dyDescent="0.2">
      <c r="A162" s="35">
        <v>72002</v>
      </c>
      <c r="B162" s="19" t="str">
        <f t="shared" si="36"/>
        <v>7</v>
      </c>
      <c r="C162" s="19" t="str">
        <f t="shared" si="37"/>
        <v>72</v>
      </c>
      <c r="D162" s="36" t="str">
        <f t="shared" si="38"/>
        <v>720</v>
      </c>
      <c r="E162" s="37" t="s">
        <v>173</v>
      </c>
      <c r="F162" s="38">
        <v>0</v>
      </c>
      <c r="G162" s="38">
        <v>547047</v>
      </c>
      <c r="H162" s="38">
        <v>547047</v>
      </c>
      <c r="I162" s="38">
        <v>0</v>
      </c>
      <c r="J162" s="11">
        <f t="shared" si="33"/>
        <v>0</v>
      </c>
      <c r="K162" s="38">
        <v>0</v>
      </c>
      <c r="L162" s="38">
        <v>0</v>
      </c>
      <c r="M162" s="38">
        <v>0</v>
      </c>
      <c r="N162" s="11" t="str">
        <f t="shared" si="34"/>
        <v xml:space="preserve"> </v>
      </c>
      <c r="O162" s="38">
        <v>0</v>
      </c>
      <c r="P162" s="12">
        <f t="shared" si="35"/>
        <v>-547047</v>
      </c>
    </row>
    <row r="163" spans="1:16" s="39" customFormat="1" x14ac:dyDescent="0.2">
      <c r="A163" s="35">
        <v>72003</v>
      </c>
      <c r="B163" s="19" t="str">
        <f t="shared" si="36"/>
        <v>7</v>
      </c>
      <c r="C163" s="19" t="str">
        <f t="shared" si="37"/>
        <v>72</v>
      </c>
      <c r="D163" s="36" t="str">
        <f t="shared" si="38"/>
        <v>720</v>
      </c>
      <c r="E163" s="37" t="s">
        <v>174</v>
      </c>
      <c r="F163" s="38">
        <v>0</v>
      </c>
      <c r="G163" s="38">
        <v>4598235</v>
      </c>
      <c r="H163" s="38">
        <v>4598235</v>
      </c>
      <c r="I163" s="38">
        <v>4011492.61</v>
      </c>
      <c r="J163" s="11">
        <f t="shared" si="33"/>
        <v>0.87239834632201263</v>
      </c>
      <c r="K163" s="38">
        <v>4011492.61</v>
      </c>
      <c r="L163" s="38">
        <v>0</v>
      </c>
      <c r="M163" s="38">
        <v>4011492.61</v>
      </c>
      <c r="N163" s="11">
        <f t="shared" si="34"/>
        <v>1</v>
      </c>
      <c r="O163" s="38">
        <v>0</v>
      </c>
      <c r="P163" s="12">
        <f t="shared" si="35"/>
        <v>-586742.39000000013</v>
      </c>
    </row>
    <row r="164" spans="1:16" s="39" customFormat="1" x14ac:dyDescent="0.2">
      <c r="A164" s="35">
        <v>72004</v>
      </c>
      <c r="B164" s="19" t="str">
        <f t="shared" si="36"/>
        <v>7</v>
      </c>
      <c r="C164" s="19" t="str">
        <f t="shared" si="37"/>
        <v>72</v>
      </c>
      <c r="D164" s="36" t="str">
        <f t="shared" si="38"/>
        <v>720</v>
      </c>
      <c r="E164" s="37" t="s">
        <v>175</v>
      </c>
      <c r="F164" s="38">
        <v>0</v>
      </c>
      <c r="G164" s="38">
        <v>1315190</v>
      </c>
      <c r="H164" s="38">
        <v>1315190</v>
      </c>
      <c r="I164" s="38">
        <v>1315190.48</v>
      </c>
      <c r="J164" s="11">
        <f t="shared" si="33"/>
        <v>1.0000003649662785</v>
      </c>
      <c r="K164" s="38">
        <v>1315190.48</v>
      </c>
      <c r="L164" s="38">
        <v>0</v>
      </c>
      <c r="M164" s="38">
        <v>1315190.48</v>
      </c>
      <c r="N164" s="11">
        <f t="shared" si="34"/>
        <v>1</v>
      </c>
      <c r="O164" s="38">
        <v>0</v>
      </c>
      <c r="P164" s="12">
        <f t="shared" si="35"/>
        <v>0.47999999998137355</v>
      </c>
    </row>
    <row r="165" spans="1:16" s="39" customFormat="1" x14ac:dyDescent="0.2">
      <c r="A165" s="35">
        <v>72005</v>
      </c>
      <c r="B165" s="19" t="str">
        <f t="shared" si="36"/>
        <v>7</v>
      </c>
      <c r="C165" s="19" t="str">
        <f t="shared" si="37"/>
        <v>72</v>
      </c>
      <c r="D165" s="36" t="str">
        <f t="shared" si="38"/>
        <v>720</v>
      </c>
      <c r="E165" s="37" t="s">
        <v>176</v>
      </c>
      <c r="F165" s="38">
        <v>0</v>
      </c>
      <c r="G165" s="38">
        <v>2376085</v>
      </c>
      <c r="H165" s="38">
        <v>2376085</v>
      </c>
      <c r="I165" s="38">
        <v>5780408.8899999997</v>
      </c>
      <c r="J165" s="11">
        <f t="shared" si="33"/>
        <v>2.4327449943920354</v>
      </c>
      <c r="K165" s="38">
        <v>5780408.8899999997</v>
      </c>
      <c r="L165" s="38">
        <v>0</v>
      </c>
      <c r="M165" s="38">
        <v>5780408.8899999997</v>
      </c>
      <c r="N165" s="11">
        <f t="shared" si="34"/>
        <v>1</v>
      </c>
      <c r="O165" s="38">
        <v>0</v>
      </c>
      <c r="P165" s="12">
        <f t="shared" si="35"/>
        <v>3404323.8899999997</v>
      </c>
    </row>
    <row r="166" spans="1:16" s="39" customFormat="1" x14ac:dyDescent="0.2">
      <c r="A166" s="35">
        <v>72006</v>
      </c>
      <c r="B166" s="19" t="str">
        <f t="shared" ref="B166:B168" si="39">LEFT(A166,1)</f>
        <v>7</v>
      </c>
      <c r="C166" s="19" t="str">
        <f t="shared" ref="C166:C168" si="40">LEFT(A166,2)</f>
        <v>72</v>
      </c>
      <c r="D166" s="19" t="str">
        <f t="shared" ref="D166:D168" si="41">LEFT(A166,3)</f>
        <v>720</v>
      </c>
      <c r="E166" s="37" t="s">
        <v>177</v>
      </c>
      <c r="F166" s="38">
        <v>0</v>
      </c>
      <c r="G166" s="38">
        <v>1062342</v>
      </c>
      <c r="H166" s="38">
        <v>1062342</v>
      </c>
      <c r="I166" s="38">
        <v>1062344.7</v>
      </c>
      <c r="J166" s="11">
        <f t="shared" si="33"/>
        <v>1.0000025415544147</v>
      </c>
      <c r="K166" s="38">
        <v>1062344.7</v>
      </c>
      <c r="L166" s="38">
        <v>0</v>
      </c>
      <c r="M166" s="38">
        <v>1062344.7</v>
      </c>
      <c r="N166" s="11">
        <f t="shared" si="34"/>
        <v>1</v>
      </c>
      <c r="O166" s="38">
        <v>0</v>
      </c>
      <c r="P166" s="12">
        <f t="shared" si="35"/>
        <v>2.6999999999534339</v>
      </c>
    </row>
    <row r="167" spans="1:16" s="39" customFormat="1" x14ac:dyDescent="0.2">
      <c r="A167" s="35">
        <v>72007</v>
      </c>
      <c r="B167" s="19" t="str">
        <f t="shared" si="39"/>
        <v>7</v>
      </c>
      <c r="C167" s="19" t="str">
        <f t="shared" si="40"/>
        <v>72</v>
      </c>
      <c r="D167" s="19" t="str">
        <f t="shared" si="41"/>
        <v>720</v>
      </c>
      <c r="E167" s="37" t="s">
        <v>178</v>
      </c>
      <c r="F167" s="38">
        <v>0</v>
      </c>
      <c r="G167" s="38">
        <v>0</v>
      </c>
      <c r="H167" s="38">
        <v>0</v>
      </c>
      <c r="I167" s="38">
        <v>1475056.89</v>
      </c>
      <c r="J167" s="11" t="str">
        <f t="shared" si="33"/>
        <v xml:space="preserve"> </v>
      </c>
      <c r="K167" s="38">
        <v>1475056.89</v>
      </c>
      <c r="L167" s="38">
        <v>0</v>
      </c>
      <c r="M167" s="38">
        <v>1475056.89</v>
      </c>
      <c r="N167" s="11">
        <f t="shared" si="34"/>
        <v>1</v>
      </c>
      <c r="O167" s="38">
        <v>0</v>
      </c>
      <c r="P167" s="12">
        <f t="shared" si="35"/>
        <v>1475056.89</v>
      </c>
    </row>
    <row r="168" spans="1:16" s="39" customFormat="1" x14ac:dyDescent="0.2">
      <c r="A168" s="35">
        <v>72008</v>
      </c>
      <c r="B168" s="19" t="str">
        <f t="shared" si="39"/>
        <v>7</v>
      </c>
      <c r="C168" s="19" t="str">
        <f t="shared" si="40"/>
        <v>72</v>
      </c>
      <c r="D168" s="19" t="str">
        <f t="shared" si="41"/>
        <v>720</v>
      </c>
      <c r="E168" s="37" t="s">
        <v>179</v>
      </c>
      <c r="F168" s="38">
        <v>0</v>
      </c>
      <c r="G168" s="38">
        <v>0</v>
      </c>
      <c r="H168" s="38">
        <v>0</v>
      </c>
      <c r="I168" s="38">
        <v>365258.01</v>
      </c>
      <c r="J168" s="11" t="str">
        <f t="shared" si="33"/>
        <v xml:space="preserve"> </v>
      </c>
      <c r="K168" s="38">
        <v>365258.01</v>
      </c>
      <c r="L168" s="38">
        <v>0</v>
      </c>
      <c r="M168" s="38">
        <v>365258.01</v>
      </c>
      <c r="N168" s="11">
        <f t="shared" si="34"/>
        <v>1</v>
      </c>
      <c r="O168" s="38">
        <v>0</v>
      </c>
      <c r="P168" s="12">
        <f t="shared" si="35"/>
        <v>365258.01</v>
      </c>
    </row>
    <row r="169" spans="1:16" s="39" customFormat="1" x14ac:dyDescent="0.2">
      <c r="A169" s="35">
        <v>72390</v>
      </c>
      <c r="B169" s="19" t="str">
        <f t="shared" ref="B169:B185" si="42">LEFT(A169,1)</f>
        <v>7</v>
      </c>
      <c r="C169" s="19" t="str">
        <f t="shared" ref="C169:C185" si="43">LEFT(A169,2)</f>
        <v>72</v>
      </c>
      <c r="D169" s="19" t="str">
        <f t="shared" ref="D169:D185" si="44">LEFT(A169,3)</f>
        <v>723</v>
      </c>
      <c r="E169" s="37" t="s">
        <v>180</v>
      </c>
      <c r="F169" s="38">
        <v>406000</v>
      </c>
      <c r="G169" s="38">
        <v>0</v>
      </c>
      <c r="H169" s="38">
        <v>406000</v>
      </c>
      <c r="I169" s="38">
        <v>0</v>
      </c>
      <c r="J169" s="11">
        <f t="shared" si="33"/>
        <v>0</v>
      </c>
      <c r="K169" s="38">
        <v>0</v>
      </c>
      <c r="L169" s="38">
        <v>0</v>
      </c>
      <c r="M169" s="38">
        <v>0</v>
      </c>
      <c r="N169" s="11" t="str">
        <f t="shared" si="34"/>
        <v xml:space="preserve"> </v>
      </c>
      <c r="O169" s="38">
        <v>0</v>
      </c>
      <c r="P169" s="12">
        <f t="shared" si="35"/>
        <v>-406000</v>
      </c>
    </row>
    <row r="170" spans="1:16" s="39" customFormat="1" x14ac:dyDescent="0.2">
      <c r="A170" s="35">
        <v>75063</v>
      </c>
      <c r="B170" s="19" t="str">
        <f t="shared" si="42"/>
        <v>7</v>
      </c>
      <c r="C170" s="19" t="str">
        <f t="shared" si="43"/>
        <v>75</v>
      </c>
      <c r="D170" s="19" t="str">
        <f t="shared" si="44"/>
        <v>750</v>
      </c>
      <c r="E170" s="37" t="s">
        <v>181</v>
      </c>
      <c r="F170" s="38">
        <v>0</v>
      </c>
      <c r="G170" s="38">
        <v>0</v>
      </c>
      <c r="H170" s="38">
        <v>0</v>
      </c>
      <c r="I170" s="38">
        <v>0</v>
      </c>
      <c r="J170" s="11" t="str">
        <f t="shared" si="33"/>
        <v xml:space="preserve"> </v>
      </c>
      <c r="K170" s="38">
        <v>0</v>
      </c>
      <c r="L170" s="38">
        <v>0</v>
      </c>
      <c r="M170" s="38">
        <v>0</v>
      </c>
      <c r="N170" s="11" t="str">
        <f t="shared" si="34"/>
        <v xml:space="preserve"> </v>
      </c>
      <c r="O170" s="38">
        <v>0</v>
      </c>
      <c r="P170" s="12">
        <f t="shared" si="35"/>
        <v>0</v>
      </c>
    </row>
    <row r="171" spans="1:16" s="39" customFormat="1" x14ac:dyDescent="0.2">
      <c r="A171" s="35">
        <v>75081</v>
      </c>
      <c r="B171" s="19" t="str">
        <f t="shared" si="42"/>
        <v>7</v>
      </c>
      <c r="C171" s="19" t="str">
        <f t="shared" si="43"/>
        <v>75</v>
      </c>
      <c r="D171" s="19" t="str">
        <f t="shared" si="44"/>
        <v>750</v>
      </c>
      <c r="E171" s="37" t="s">
        <v>182</v>
      </c>
      <c r="F171" s="38">
        <v>0</v>
      </c>
      <c r="G171" s="38">
        <v>387510</v>
      </c>
      <c r="H171" s="38">
        <v>387510</v>
      </c>
      <c r="I171" s="38">
        <v>387510</v>
      </c>
      <c r="J171" s="11">
        <f t="shared" si="33"/>
        <v>1</v>
      </c>
      <c r="K171" s="38">
        <v>387510</v>
      </c>
      <c r="L171" s="38">
        <v>0</v>
      </c>
      <c r="M171" s="38">
        <v>387510</v>
      </c>
      <c r="N171" s="11">
        <f t="shared" si="34"/>
        <v>1</v>
      </c>
      <c r="O171" s="38">
        <v>0</v>
      </c>
      <c r="P171" s="12">
        <f t="shared" si="35"/>
        <v>0</v>
      </c>
    </row>
    <row r="172" spans="1:16" s="39" customFormat="1" x14ac:dyDescent="0.2">
      <c r="A172" s="35">
        <v>75082</v>
      </c>
      <c r="B172" s="19" t="str">
        <f t="shared" si="42"/>
        <v>7</v>
      </c>
      <c r="C172" s="19" t="str">
        <f t="shared" si="43"/>
        <v>75</v>
      </c>
      <c r="D172" s="19" t="str">
        <f t="shared" si="44"/>
        <v>750</v>
      </c>
      <c r="E172" s="37" t="s">
        <v>183</v>
      </c>
      <c r="F172" s="38">
        <v>0</v>
      </c>
      <c r="G172" s="38">
        <v>3744390</v>
      </c>
      <c r="H172" s="38">
        <v>3744390</v>
      </c>
      <c r="I172" s="38">
        <v>1713004.75</v>
      </c>
      <c r="J172" s="11">
        <f t="shared" si="33"/>
        <v>0.45748566522183853</v>
      </c>
      <c r="K172" s="38">
        <v>1713004.75</v>
      </c>
      <c r="L172" s="38">
        <v>0</v>
      </c>
      <c r="M172" s="38">
        <v>1713004.75</v>
      </c>
      <c r="N172" s="11">
        <f t="shared" si="34"/>
        <v>1</v>
      </c>
      <c r="O172" s="38">
        <v>0</v>
      </c>
      <c r="P172" s="12">
        <f t="shared" si="35"/>
        <v>-2031385.25</v>
      </c>
    </row>
    <row r="173" spans="1:16" s="39" customFormat="1" x14ac:dyDescent="0.2">
      <c r="A173" s="35">
        <v>75083</v>
      </c>
      <c r="B173" s="19" t="str">
        <f t="shared" si="42"/>
        <v>7</v>
      </c>
      <c r="C173" s="19" t="str">
        <f t="shared" si="43"/>
        <v>75</v>
      </c>
      <c r="D173" s="19" t="str">
        <f t="shared" si="44"/>
        <v>750</v>
      </c>
      <c r="E173" s="37" t="s">
        <v>184</v>
      </c>
      <c r="F173" s="38">
        <v>0</v>
      </c>
      <c r="G173" s="38">
        <v>28500</v>
      </c>
      <c r="H173" s="38">
        <v>28500</v>
      </c>
      <c r="I173" s="38">
        <v>28500</v>
      </c>
      <c r="J173" s="11">
        <f t="shared" si="33"/>
        <v>1</v>
      </c>
      <c r="K173" s="38">
        <v>28500</v>
      </c>
      <c r="L173" s="38">
        <v>0</v>
      </c>
      <c r="M173" s="38">
        <v>28500</v>
      </c>
      <c r="N173" s="11">
        <f t="shared" si="34"/>
        <v>1</v>
      </c>
      <c r="O173" s="38">
        <v>0</v>
      </c>
      <c r="P173" s="12">
        <f t="shared" si="35"/>
        <v>0</v>
      </c>
    </row>
    <row r="174" spans="1:16" s="39" customFormat="1" x14ac:dyDescent="0.2">
      <c r="A174" s="35">
        <v>75084</v>
      </c>
      <c r="B174" s="19" t="str">
        <f t="shared" si="42"/>
        <v>7</v>
      </c>
      <c r="C174" s="19" t="str">
        <f t="shared" si="43"/>
        <v>75</v>
      </c>
      <c r="D174" s="19" t="str">
        <f t="shared" si="44"/>
        <v>750</v>
      </c>
      <c r="E174" s="37" t="s">
        <v>185</v>
      </c>
      <c r="F174" s="38">
        <v>905000</v>
      </c>
      <c r="G174" s="38">
        <v>0</v>
      </c>
      <c r="H174" s="38">
        <v>905000</v>
      </c>
      <c r="I174" s="38">
        <v>1355671.21</v>
      </c>
      <c r="J174" s="11">
        <f t="shared" si="33"/>
        <v>1.4979792375690608</v>
      </c>
      <c r="K174" s="38">
        <v>1355671.21</v>
      </c>
      <c r="L174" s="38">
        <v>0</v>
      </c>
      <c r="M174" s="38">
        <v>1355671.21</v>
      </c>
      <c r="N174" s="11">
        <f t="shared" si="34"/>
        <v>1</v>
      </c>
      <c r="O174" s="38">
        <v>0</v>
      </c>
      <c r="P174" s="12">
        <f t="shared" si="35"/>
        <v>450671.20999999996</v>
      </c>
    </row>
    <row r="175" spans="1:16" s="39" customFormat="1" x14ac:dyDescent="0.2">
      <c r="A175" s="35">
        <v>75085</v>
      </c>
      <c r="B175" s="19" t="str">
        <f t="shared" si="42"/>
        <v>7</v>
      </c>
      <c r="C175" s="19" t="str">
        <f t="shared" si="43"/>
        <v>75</v>
      </c>
      <c r="D175" s="19" t="str">
        <f t="shared" si="44"/>
        <v>750</v>
      </c>
      <c r="E175" s="37" t="s">
        <v>208</v>
      </c>
      <c r="F175" s="38">
        <v>0</v>
      </c>
      <c r="G175" s="38">
        <v>2375041</v>
      </c>
      <c r="H175" s="38">
        <v>2375041</v>
      </c>
      <c r="I175" s="38">
        <v>8742792</v>
      </c>
      <c r="J175" s="11">
        <f t="shared" si="33"/>
        <v>3.6811120313291434</v>
      </c>
      <c r="K175" s="38">
        <v>8742041</v>
      </c>
      <c r="L175" s="38">
        <v>0</v>
      </c>
      <c r="M175" s="38">
        <v>8742041</v>
      </c>
      <c r="N175" s="11">
        <f t="shared" si="34"/>
        <v>0.99991410066715525</v>
      </c>
      <c r="O175" s="38">
        <v>751</v>
      </c>
      <c r="P175" s="12">
        <f t="shared" si="35"/>
        <v>6367751</v>
      </c>
    </row>
    <row r="176" spans="1:16" s="39" customFormat="1" x14ac:dyDescent="0.2">
      <c r="A176" s="35">
        <v>75086</v>
      </c>
      <c r="B176" s="19" t="str">
        <f t="shared" si="42"/>
        <v>7</v>
      </c>
      <c r="C176" s="19" t="str">
        <f t="shared" si="43"/>
        <v>75</v>
      </c>
      <c r="D176" s="19" t="str">
        <f t="shared" si="44"/>
        <v>750</v>
      </c>
      <c r="E176" s="37" t="s">
        <v>186</v>
      </c>
      <c r="F176" s="38">
        <v>0</v>
      </c>
      <c r="G176" s="38">
        <v>537930</v>
      </c>
      <c r="H176" s="38">
        <v>537930</v>
      </c>
      <c r="I176" s="38">
        <v>0</v>
      </c>
      <c r="J176" s="11">
        <f t="shared" si="33"/>
        <v>0</v>
      </c>
      <c r="K176" s="38">
        <v>0</v>
      </c>
      <c r="L176" s="38">
        <v>0</v>
      </c>
      <c r="M176" s="38">
        <v>0</v>
      </c>
      <c r="N176" s="11" t="str">
        <f t="shared" si="34"/>
        <v xml:space="preserve"> </v>
      </c>
      <c r="O176" s="38">
        <v>0</v>
      </c>
      <c r="P176" s="12">
        <f t="shared" si="35"/>
        <v>-537930</v>
      </c>
    </row>
    <row r="177" spans="1:16" s="39" customFormat="1" x14ac:dyDescent="0.2">
      <c r="A177" s="35">
        <v>77000</v>
      </c>
      <c r="B177" s="19" t="str">
        <f t="shared" si="42"/>
        <v>7</v>
      </c>
      <c r="C177" s="19" t="str">
        <f t="shared" si="43"/>
        <v>77</v>
      </c>
      <c r="D177" s="19" t="str">
        <f t="shared" si="44"/>
        <v>770</v>
      </c>
      <c r="E177" s="37" t="s">
        <v>187</v>
      </c>
      <c r="F177" s="38">
        <v>190000</v>
      </c>
      <c r="G177" s="38">
        <v>0</v>
      </c>
      <c r="H177" s="38">
        <v>190000</v>
      </c>
      <c r="I177" s="38">
        <v>0</v>
      </c>
      <c r="J177" s="11">
        <f t="shared" si="33"/>
        <v>0</v>
      </c>
      <c r="K177" s="38">
        <v>0</v>
      </c>
      <c r="L177" s="38">
        <v>0</v>
      </c>
      <c r="M177" s="38">
        <v>0</v>
      </c>
      <c r="N177" s="11" t="str">
        <f t="shared" si="34"/>
        <v xml:space="preserve"> </v>
      </c>
      <c r="O177" s="38">
        <v>0</v>
      </c>
      <c r="P177" s="12">
        <f t="shared" si="35"/>
        <v>-190000</v>
      </c>
    </row>
    <row r="178" spans="1:16" s="39" customFormat="1" x14ac:dyDescent="0.2">
      <c r="A178" s="35">
        <v>79102</v>
      </c>
      <c r="B178" s="19" t="str">
        <f t="shared" si="42"/>
        <v>7</v>
      </c>
      <c r="C178" s="19" t="str">
        <f t="shared" si="43"/>
        <v>79</v>
      </c>
      <c r="D178" s="19" t="str">
        <f t="shared" si="44"/>
        <v>791</v>
      </c>
      <c r="E178" s="37" t="s">
        <v>188</v>
      </c>
      <c r="F178" s="38">
        <v>0</v>
      </c>
      <c r="G178" s="38">
        <v>306000</v>
      </c>
      <c r="H178" s="38">
        <v>306000</v>
      </c>
      <c r="I178" s="38">
        <v>430721.05</v>
      </c>
      <c r="J178" s="11">
        <f t="shared" si="33"/>
        <v>1.4075851307189542</v>
      </c>
      <c r="K178" s="38">
        <v>430721.05</v>
      </c>
      <c r="L178" s="38">
        <v>0</v>
      </c>
      <c r="M178" s="38">
        <v>430721.05</v>
      </c>
      <c r="N178" s="11">
        <f t="shared" si="34"/>
        <v>1</v>
      </c>
      <c r="O178" s="38">
        <v>0</v>
      </c>
      <c r="P178" s="12">
        <f t="shared" si="35"/>
        <v>124721.04999999999</v>
      </c>
    </row>
    <row r="179" spans="1:16" s="39" customFormat="1" x14ac:dyDescent="0.2">
      <c r="A179" s="35">
        <v>79703</v>
      </c>
      <c r="B179" s="19" t="str">
        <f t="shared" si="42"/>
        <v>7</v>
      </c>
      <c r="C179" s="19" t="str">
        <f t="shared" si="43"/>
        <v>79</v>
      </c>
      <c r="D179" s="19" t="str">
        <f t="shared" si="44"/>
        <v>797</v>
      </c>
      <c r="E179" s="37" t="s">
        <v>148</v>
      </c>
      <c r="F179" s="38">
        <v>239835</v>
      </c>
      <c r="G179" s="38">
        <v>0</v>
      </c>
      <c r="H179" s="38">
        <v>239835</v>
      </c>
      <c r="I179" s="38">
        <v>0</v>
      </c>
      <c r="J179" s="11">
        <f t="shared" si="33"/>
        <v>0</v>
      </c>
      <c r="K179" s="38">
        <v>0</v>
      </c>
      <c r="L179" s="38">
        <v>0</v>
      </c>
      <c r="M179" s="38">
        <v>0</v>
      </c>
      <c r="N179" s="11" t="str">
        <f t="shared" si="34"/>
        <v xml:space="preserve"> </v>
      </c>
      <c r="O179" s="38">
        <v>0</v>
      </c>
      <c r="P179" s="12">
        <f t="shared" si="35"/>
        <v>-239835</v>
      </c>
    </row>
    <row r="180" spans="1:16" s="39" customFormat="1" x14ac:dyDescent="0.2">
      <c r="A180" s="35">
        <v>79709</v>
      </c>
      <c r="B180" s="19" t="str">
        <f t="shared" si="42"/>
        <v>7</v>
      </c>
      <c r="C180" s="19" t="str">
        <f t="shared" si="43"/>
        <v>79</v>
      </c>
      <c r="D180" s="19" t="str">
        <f t="shared" si="44"/>
        <v>797</v>
      </c>
      <c r="E180" s="37" t="s">
        <v>144</v>
      </c>
      <c r="F180" s="38">
        <v>2120</v>
      </c>
      <c r="G180" s="38">
        <v>0</v>
      </c>
      <c r="H180" s="38">
        <v>2120</v>
      </c>
      <c r="I180" s="38">
        <v>0</v>
      </c>
      <c r="J180" s="11">
        <f t="shared" si="33"/>
        <v>0</v>
      </c>
      <c r="K180" s="38">
        <v>0</v>
      </c>
      <c r="L180" s="38">
        <v>0</v>
      </c>
      <c r="M180" s="38">
        <v>0</v>
      </c>
      <c r="N180" s="11" t="str">
        <f t="shared" si="34"/>
        <v xml:space="preserve"> </v>
      </c>
      <c r="O180" s="38">
        <v>0</v>
      </c>
      <c r="P180" s="12">
        <f t="shared" si="35"/>
        <v>-2120</v>
      </c>
    </row>
    <row r="181" spans="1:16" s="39" customFormat="1" x14ac:dyDescent="0.2">
      <c r="A181" s="35">
        <v>79710</v>
      </c>
      <c r="B181" s="19" t="str">
        <f t="shared" si="42"/>
        <v>7</v>
      </c>
      <c r="C181" s="19" t="str">
        <f t="shared" si="43"/>
        <v>79</v>
      </c>
      <c r="D181" s="19" t="str">
        <f t="shared" si="44"/>
        <v>797</v>
      </c>
      <c r="E181" s="37" t="s">
        <v>189</v>
      </c>
      <c r="F181" s="38">
        <v>1500</v>
      </c>
      <c r="G181" s="38">
        <v>0</v>
      </c>
      <c r="H181" s="38">
        <v>1500</v>
      </c>
      <c r="I181" s="38">
        <v>0</v>
      </c>
      <c r="J181" s="11">
        <f t="shared" si="33"/>
        <v>0</v>
      </c>
      <c r="K181" s="38">
        <v>0</v>
      </c>
      <c r="L181" s="38">
        <v>0</v>
      </c>
      <c r="M181" s="38">
        <v>0</v>
      </c>
      <c r="N181" s="11" t="str">
        <f t="shared" si="34"/>
        <v xml:space="preserve"> </v>
      </c>
      <c r="O181" s="38">
        <v>0</v>
      </c>
      <c r="P181" s="12">
        <f t="shared" si="35"/>
        <v>-1500</v>
      </c>
    </row>
    <row r="182" spans="1:16" s="39" customFormat="1" x14ac:dyDescent="0.2">
      <c r="A182" s="35">
        <v>79750</v>
      </c>
      <c r="B182" s="19" t="str">
        <f t="shared" si="42"/>
        <v>7</v>
      </c>
      <c r="C182" s="19" t="str">
        <f t="shared" si="43"/>
        <v>79</v>
      </c>
      <c r="D182" s="19" t="str">
        <f t="shared" si="44"/>
        <v>797</v>
      </c>
      <c r="E182" s="37" t="s">
        <v>182</v>
      </c>
      <c r="F182" s="38">
        <v>387510</v>
      </c>
      <c r="G182" s="38">
        <v>-387510</v>
      </c>
      <c r="H182" s="38">
        <v>0</v>
      </c>
      <c r="I182" s="38">
        <v>0</v>
      </c>
      <c r="J182" s="11" t="str">
        <f t="shared" si="33"/>
        <v xml:space="preserve"> </v>
      </c>
      <c r="K182" s="38">
        <v>0</v>
      </c>
      <c r="L182" s="38">
        <v>0</v>
      </c>
      <c r="M182" s="38">
        <v>0</v>
      </c>
      <c r="N182" s="11" t="str">
        <f t="shared" si="34"/>
        <v xml:space="preserve"> </v>
      </c>
      <c r="O182" s="38">
        <v>0</v>
      </c>
      <c r="P182" s="12">
        <f t="shared" si="35"/>
        <v>0</v>
      </c>
    </row>
    <row r="183" spans="1:16" s="39" customFormat="1" x14ac:dyDescent="0.2">
      <c r="A183" s="35">
        <v>79751</v>
      </c>
      <c r="B183" s="19" t="str">
        <f t="shared" si="42"/>
        <v>7</v>
      </c>
      <c r="C183" s="19" t="str">
        <f t="shared" si="43"/>
        <v>79</v>
      </c>
      <c r="D183" s="19" t="str">
        <f t="shared" si="44"/>
        <v>797</v>
      </c>
      <c r="E183" s="37" t="s">
        <v>172</v>
      </c>
      <c r="F183" s="38">
        <v>1435010</v>
      </c>
      <c r="G183" s="38">
        <v>-1435010</v>
      </c>
      <c r="H183" s="38">
        <v>0</v>
      </c>
      <c r="I183" s="38">
        <v>0</v>
      </c>
      <c r="J183" s="11" t="str">
        <f t="shared" si="33"/>
        <v xml:space="preserve"> </v>
      </c>
      <c r="K183" s="38">
        <v>0</v>
      </c>
      <c r="L183" s="38">
        <v>0</v>
      </c>
      <c r="M183" s="38">
        <v>0</v>
      </c>
      <c r="N183" s="11" t="str">
        <f t="shared" si="34"/>
        <v xml:space="preserve"> </v>
      </c>
      <c r="O183" s="38">
        <v>0</v>
      </c>
      <c r="P183" s="12">
        <f t="shared" si="35"/>
        <v>0</v>
      </c>
    </row>
    <row r="184" spans="1:16" s="39" customFormat="1" x14ac:dyDescent="0.2">
      <c r="A184" s="35">
        <v>79752</v>
      </c>
      <c r="B184" s="19" t="str">
        <f t="shared" si="42"/>
        <v>7</v>
      </c>
      <c r="C184" s="19" t="str">
        <f t="shared" si="43"/>
        <v>79</v>
      </c>
      <c r="D184" s="19" t="str">
        <f t="shared" si="44"/>
        <v>797</v>
      </c>
      <c r="E184" s="37" t="s">
        <v>190</v>
      </c>
      <c r="F184" s="38">
        <v>3744390</v>
      </c>
      <c r="G184" s="38">
        <v>-3744390</v>
      </c>
      <c r="H184" s="38">
        <v>0</v>
      </c>
      <c r="I184" s="38">
        <v>0</v>
      </c>
      <c r="J184" s="11" t="str">
        <f t="shared" si="33"/>
        <v xml:space="preserve"> </v>
      </c>
      <c r="K184" s="38">
        <v>0</v>
      </c>
      <c r="L184" s="38">
        <v>0</v>
      </c>
      <c r="M184" s="38">
        <v>0</v>
      </c>
      <c r="N184" s="11" t="str">
        <f t="shared" si="34"/>
        <v xml:space="preserve"> </v>
      </c>
      <c r="O184" s="38">
        <v>0</v>
      </c>
      <c r="P184" s="12">
        <f t="shared" si="35"/>
        <v>0</v>
      </c>
    </row>
    <row r="185" spans="1:16" s="39" customFormat="1" x14ac:dyDescent="0.2">
      <c r="A185" s="35">
        <v>79753</v>
      </c>
      <c r="B185" s="19" t="str">
        <f t="shared" si="42"/>
        <v>7</v>
      </c>
      <c r="C185" s="19" t="str">
        <f t="shared" si="43"/>
        <v>79</v>
      </c>
      <c r="D185" s="19" t="str">
        <f t="shared" si="44"/>
        <v>797</v>
      </c>
      <c r="E185" s="37" t="s">
        <v>173</v>
      </c>
      <c r="F185" s="38">
        <v>547047</v>
      </c>
      <c r="G185" s="38">
        <v>-547047</v>
      </c>
      <c r="H185" s="38">
        <v>0</v>
      </c>
      <c r="I185" s="38">
        <v>0</v>
      </c>
      <c r="J185" s="11" t="str">
        <f t="shared" si="33"/>
        <v xml:space="preserve"> </v>
      </c>
      <c r="K185" s="38">
        <v>0</v>
      </c>
      <c r="L185" s="38">
        <v>0</v>
      </c>
      <c r="M185" s="38">
        <v>0</v>
      </c>
      <c r="N185" s="11" t="str">
        <f t="shared" si="34"/>
        <v xml:space="preserve"> </v>
      </c>
      <c r="O185" s="38">
        <v>0</v>
      </c>
      <c r="P185" s="12">
        <f t="shared" si="35"/>
        <v>0</v>
      </c>
    </row>
    <row r="186" spans="1:16" s="39" customFormat="1" x14ac:dyDescent="0.2">
      <c r="A186" s="35">
        <v>79754</v>
      </c>
      <c r="B186" s="19" t="str">
        <f t="shared" ref="B186:B191" si="45">LEFT(A186,1)</f>
        <v>7</v>
      </c>
      <c r="C186" s="19" t="str">
        <f t="shared" ref="C186:C191" si="46">LEFT(A186,2)</f>
        <v>79</v>
      </c>
      <c r="D186" s="19" t="str">
        <f t="shared" ref="D186:D191" si="47">LEFT(A186,3)</f>
        <v>797</v>
      </c>
      <c r="E186" s="37" t="s">
        <v>191</v>
      </c>
      <c r="F186" s="38">
        <v>4598235</v>
      </c>
      <c r="G186" s="38">
        <v>-4598235</v>
      </c>
      <c r="H186" s="38">
        <v>0</v>
      </c>
      <c r="I186" s="38">
        <v>0</v>
      </c>
      <c r="J186" s="11" t="str">
        <f t="shared" si="33"/>
        <v xml:space="preserve"> </v>
      </c>
      <c r="K186" s="38">
        <v>0</v>
      </c>
      <c r="L186" s="38">
        <v>0</v>
      </c>
      <c r="M186" s="38">
        <v>0</v>
      </c>
      <c r="N186" s="11" t="str">
        <f t="shared" si="34"/>
        <v xml:space="preserve"> </v>
      </c>
      <c r="O186" s="38">
        <v>0</v>
      </c>
      <c r="P186" s="12">
        <f t="shared" si="35"/>
        <v>0</v>
      </c>
    </row>
    <row r="187" spans="1:16" s="39" customFormat="1" x14ac:dyDescent="0.2">
      <c r="A187" s="35">
        <v>79755</v>
      </c>
      <c r="B187" s="19" t="str">
        <f t="shared" si="45"/>
        <v>7</v>
      </c>
      <c r="C187" s="19" t="str">
        <f t="shared" si="46"/>
        <v>79</v>
      </c>
      <c r="D187" s="19" t="str">
        <f t="shared" si="47"/>
        <v>797</v>
      </c>
      <c r="E187" s="37" t="s">
        <v>175</v>
      </c>
      <c r="F187" s="38">
        <v>1315190</v>
      </c>
      <c r="G187" s="38">
        <v>-1315190</v>
      </c>
      <c r="H187" s="38">
        <v>0</v>
      </c>
      <c r="I187" s="38">
        <v>0</v>
      </c>
      <c r="J187" s="11" t="str">
        <f t="shared" si="33"/>
        <v xml:space="preserve"> </v>
      </c>
      <c r="K187" s="38">
        <v>0</v>
      </c>
      <c r="L187" s="38">
        <v>0</v>
      </c>
      <c r="M187" s="38">
        <v>0</v>
      </c>
      <c r="N187" s="11" t="str">
        <f t="shared" si="34"/>
        <v xml:space="preserve"> </v>
      </c>
      <c r="O187" s="38">
        <v>0</v>
      </c>
      <c r="P187" s="12">
        <f t="shared" si="35"/>
        <v>0</v>
      </c>
    </row>
    <row r="188" spans="1:16" s="39" customFormat="1" x14ac:dyDescent="0.2">
      <c r="A188" s="35">
        <v>79756</v>
      </c>
      <c r="B188" s="19" t="str">
        <f t="shared" si="45"/>
        <v>7</v>
      </c>
      <c r="C188" s="19" t="str">
        <f t="shared" si="46"/>
        <v>79</v>
      </c>
      <c r="D188" s="19" t="str">
        <f t="shared" si="47"/>
        <v>797</v>
      </c>
      <c r="E188" s="37" t="s">
        <v>192</v>
      </c>
      <c r="F188" s="38">
        <v>2376085</v>
      </c>
      <c r="G188" s="38">
        <v>-2376085</v>
      </c>
      <c r="H188" s="38">
        <v>0</v>
      </c>
      <c r="I188" s="38">
        <v>0</v>
      </c>
      <c r="J188" s="11" t="str">
        <f t="shared" si="33"/>
        <v xml:space="preserve"> </v>
      </c>
      <c r="K188" s="38">
        <v>0</v>
      </c>
      <c r="L188" s="38">
        <v>0</v>
      </c>
      <c r="M188" s="38">
        <v>0</v>
      </c>
      <c r="N188" s="11" t="str">
        <f t="shared" si="34"/>
        <v xml:space="preserve"> </v>
      </c>
      <c r="O188" s="38">
        <v>0</v>
      </c>
      <c r="P188" s="12">
        <f t="shared" si="35"/>
        <v>0</v>
      </c>
    </row>
    <row r="189" spans="1:16" s="39" customFormat="1" x14ac:dyDescent="0.2">
      <c r="A189" s="35">
        <v>79757</v>
      </c>
      <c r="B189" s="19" t="str">
        <f t="shared" si="45"/>
        <v>7</v>
      </c>
      <c r="C189" s="19" t="str">
        <f t="shared" si="46"/>
        <v>79</v>
      </c>
      <c r="D189" s="19" t="str">
        <f t="shared" si="47"/>
        <v>797</v>
      </c>
      <c r="E189" s="37" t="s">
        <v>193</v>
      </c>
      <c r="F189" s="38">
        <v>1062342</v>
      </c>
      <c r="G189" s="38">
        <v>-1062342</v>
      </c>
      <c r="H189" s="38">
        <v>0</v>
      </c>
      <c r="I189" s="38">
        <v>0</v>
      </c>
      <c r="J189" s="11" t="str">
        <f t="shared" si="33"/>
        <v xml:space="preserve"> </v>
      </c>
      <c r="K189" s="38">
        <v>0</v>
      </c>
      <c r="L189" s="38">
        <v>0</v>
      </c>
      <c r="M189" s="38">
        <v>0</v>
      </c>
      <c r="N189" s="11" t="str">
        <f t="shared" si="34"/>
        <v xml:space="preserve"> </v>
      </c>
      <c r="O189" s="38">
        <v>0</v>
      </c>
      <c r="P189" s="12">
        <f t="shared" si="35"/>
        <v>0</v>
      </c>
    </row>
    <row r="190" spans="1:16" s="39" customFormat="1" x14ac:dyDescent="0.2">
      <c r="A190" s="35">
        <v>79758</v>
      </c>
      <c r="B190" s="19" t="str">
        <f t="shared" si="45"/>
        <v>7</v>
      </c>
      <c r="C190" s="19" t="str">
        <f t="shared" si="46"/>
        <v>79</v>
      </c>
      <c r="D190" s="19" t="str">
        <f t="shared" si="47"/>
        <v>797</v>
      </c>
      <c r="E190" s="37" t="s">
        <v>194</v>
      </c>
      <c r="F190" s="38">
        <v>2375041</v>
      </c>
      <c r="G190" s="38">
        <v>-2375041</v>
      </c>
      <c r="H190" s="38">
        <v>0</v>
      </c>
      <c r="I190" s="38">
        <v>0</v>
      </c>
      <c r="J190" s="11" t="str">
        <f t="shared" si="33"/>
        <v xml:space="preserve"> </v>
      </c>
      <c r="K190" s="38">
        <v>0</v>
      </c>
      <c r="L190" s="38">
        <v>0</v>
      </c>
      <c r="M190" s="38">
        <v>0</v>
      </c>
      <c r="N190" s="11" t="str">
        <f t="shared" si="34"/>
        <v xml:space="preserve"> </v>
      </c>
      <c r="O190" s="38">
        <v>0</v>
      </c>
      <c r="P190" s="12">
        <f t="shared" si="35"/>
        <v>0</v>
      </c>
    </row>
    <row r="191" spans="1:16" s="39" customFormat="1" x14ac:dyDescent="0.2">
      <c r="A191" s="35">
        <v>79759</v>
      </c>
      <c r="B191" s="19" t="str">
        <f t="shared" si="45"/>
        <v>7</v>
      </c>
      <c r="C191" s="19" t="str">
        <f t="shared" si="46"/>
        <v>79</v>
      </c>
      <c r="D191" s="19" t="str">
        <f t="shared" si="47"/>
        <v>797</v>
      </c>
      <c r="E191" s="37" t="s">
        <v>195</v>
      </c>
      <c r="F191" s="38">
        <v>537930</v>
      </c>
      <c r="G191" s="38">
        <v>-537930</v>
      </c>
      <c r="H191" s="38">
        <v>0</v>
      </c>
      <c r="I191" s="38">
        <v>0</v>
      </c>
      <c r="J191" s="11" t="str">
        <f t="shared" si="33"/>
        <v xml:space="preserve"> </v>
      </c>
      <c r="K191" s="38">
        <v>0</v>
      </c>
      <c r="L191" s="38">
        <v>0</v>
      </c>
      <c r="M191" s="38">
        <v>0</v>
      </c>
      <c r="N191" s="11" t="str">
        <f t="shared" si="34"/>
        <v xml:space="preserve"> </v>
      </c>
      <c r="O191" s="38">
        <v>0</v>
      </c>
      <c r="P191" s="12">
        <f t="shared" si="35"/>
        <v>0</v>
      </c>
    </row>
    <row r="192" spans="1:16" s="43" customFormat="1" x14ac:dyDescent="0.2">
      <c r="A192" s="17"/>
      <c r="B192" s="17"/>
      <c r="C192" s="17"/>
      <c r="D192" s="17"/>
      <c r="E192" s="13" t="s">
        <v>20</v>
      </c>
      <c r="F192" s="14">
        <f>SUBTOTAL(9,F158:F191)</f>
        <v>29503235</v>
      </c>
      <c r="G192" s="14">
        <f>SUBTOTAL(9,G158:G191)</f>
        <v>334500</v>
      </c>
      <c r="H192" s="14">
        <f>SUBTOTAL(9,H158:H191)</f>
        <v>29837735</v>
      </c>
      <c r="I192" s="14">
        <f>SUBTOTAL(9,I158:I191)</f>
        <v>28292647.379999999</v>
      </c>
      <c r="J192" s="15">
        <f t="shared" ref="J192" si="48">I192/H192</f>
        <v>0.94821699368266388</v>
      </c>
      <c r="K192" s="14">
        <f>SUBTOTAL(9,K158:K191)</f>
        <v>27987217.699999999</v>
      </c>
      <c r="L192" s="14">
        <f>SUBTOTAL(9,L158:L191)</f>
        <v>0</v>
      </c>
      <c r="M192" s="14">
        <f>SUBTOTAL(9,M158:M191)</f>
        <v>27987217.699999999</v>
      </c>
      <c r="N192" s="15">
        <f t="shared" si="34"/>
        <v>0.98920462705742029</v>
      </c>
      <c r="O192" s="14">
        <f>SUBTOTAL(9,O158:O191)</f>
        <v>305429.68</v>
      </c>
      <c r="P192" s="14">
        <f>SUBTOTAL(9,P158:P191)</f>
        <v>-1545087.6200000017</v>
      </c>
    </row>
    <row r="193" spans="1:16" s="39" customFormat="1" x14ac:dyDescent="0.2">
      <c r="A193" s="40"/>
      <c r="B193" s="20"/>
      <c r="C193" s="20"/>
      <c r="D193" s="20"/>
      <c r="E193" s="41"/>
      <c r="F193" s="42"/>
      <c r="G193" s="42"/>
      <c r="H193" s="42"/>
      <c r="I193" s="42"/>
      <c r="J193" s="6"/>
      <c r="K193" s="42"/>
      <c r="L193" s="42"/>
      <c r="M193" s="42"/>
      <c r="N193" s="6"/>
      <c r="O193" s="42"/>
      <c r="P193" s="7"/>
    </row>
    <row r="194" spans="1:16" s="39" customFormat="1" x14ac:dyDescent="0.2">
      <c r="A194" s="35">
        <v>83000</v>
      </c>
      <c r="B194" s="19" t="str">
        <f t="shared" si="30"/>
        <v>8</v>
      </c>
      <c r="C194" s="19" t="str">
        <f t="shared" si="31"/>
        <v>83</v>
      </c>
      <c r="D194" s="19" t="str">
        <f t="shared" ref="D194" si="49">LEFT(A194,3)</f>
        <v>830</v>
      </c>
      <c r="E194" s="37" t="s">
        <v>196</v>
      </c>
      <c r="F194" s="38">
        <v>7500</v>
      </c>
      <c r="G194" s="38">
        <v>0</v>
      </c>
      <c r="H194" s="38">
        <v>7500</v>
      </c>
      <c r="I194" s="38">
        <v>152.4</v>
      </c>
      <c r="J194" s="11">
        <f t="shared" ref="J194:J202" si="50">IF(H194=0," ",I194/H194)</f>
        <v>2.0320000000000001E-2</v>
      </c>
      <c r="K194" s="38">
        <v>152.4</v>
      </c>
      <c r="L194" s="38">
        <v>0</v>
      </c>
      <c r="M194" s="38">
        <v>152.4</v>
      </c>
      <c r="N194" s="11">
        <f t="shared" si="34"/>
        <v>1</v>
      </c>
      <c r="O194" s="38">
        <v>0</v>
      </c>
      <c r="P194" s="12">
        <f t="shared" si="35"/>
        <v>-7347.6</v>
      </c>
    </row>
    <row r="195" spans="1:16" s="39" customFormat="1" x14ac:dyDescent="0.2">
      <c r="A195" s="35">
        <v>83001</v>
      </c>
      <c r="B195" s="19" t="str">
        <f t="shared" ref="B195:B202" si="51">LEFT(A195,1)</f>
        <v>8</v>
      </c>
      <c r="C195" s="19" t="str">
        <f t="shared" ref="C195:C202" si="52">LEFT(A195,2)</f>
        <v>83</v>
      </c>
      <c r="D195" s="19" t="str">
        <f t="shared" ref="D195:D202" si="53">LEFT(A195,3)</f>
        <v>830</v>
      </c>
      <c r="E195" s="37" t="s">
        <v>197</v>
      </c>
      <c r="F195" s="38">
        <v>170000</v>
      </c>
      <c r="G195" s="38">
        <v>0</v>
      </c>
      <c r="H195" s="38">
        <v>170000</v>
      </c>
      <c r="I195" s="38">
        <v>69579.929999999993</v>
      </c>
      <c r="J195" s="11">
        <f t="shared" si="50"/>
        <v>0.40929370588235292</v>
      </c>
      <c r="K195" s="38">
        <v>69719.320000000007</v>
      </c>
      <c r="L195" s="38">
        <v>139.38999999999999</v>
      </c>
      <c r="M195" s="38">
        <v>69579.929999999993</v>
      </c>
      <c r="N195" s="11">
        <f t="shared" si="34"/>
        <v>1</v>
      </c>
      <c r="O195" s="38">
        <v>0</v>
      </c>
      <c r="P195" s="12">
        <f t="shared" si="35"/>
        <v>-100420.07</v>
      </c>
    </row>
    <row r="196" spans="1:16" s="39" customFormat="1" x14ac:dyDescent="0.2">
      <c r="A196" s="35">
        <v>83002</v>
      </c>
      <c r="B196" s="19" t="str">
        <f t="shared" si="51"/>
        <v>8</v>
      </c>
      <c r="C196" s="19" t="str">
        <f t="shared" si="52"/>
        <v>83</v>
      </c>
      <c r="D196" s="19" t="str">
        <f t="shared" si="53"/>
        <v>830</v>
      </c>
      <c r="E196" s="37" t="s">
        <v>198</v>
      </c>
      <c r="F196" s="38">
        <v>35000</v>
      </c>
      <c r="G196" s="38">
        <v>0</v>
      </c>
      <c r="H196" s="38">
        <v>35000</v>
      </c>
      <c r="I196" s="38">
        <v>0</v>
      </c>
      <c r="J196" s="11">
        <f t="shared" si="50"/>
        <v>0</v>
      </c>
      <c r="K196" s="38">
        <v>0</v>
      </c>
      <c r="L196" s="38">
        <v>0</v>
      </c>
      <c r="M196" s="38">
        <v>0</v>
      </c>
      <c r="N196" s="11" t="str">
        <f t="shared" si="34"/>
        <v xml:space="preserve"> </v>
      </c>
      <c r="O196" s="38">
        <v>0</v>
      </c>
      <c r="P196" s="12">
        <f t="shared" si="35"/>
        <v>-35000</v>
      </c>
    </row>
    <row r="197" spans="1:16" s="39" customFormat="1" x14ac:dyDescent="0.2">
      <c r="A197" s="35">
        <v>83090</v>
      </c>
      <c r="B197" s="19" t="str">
        <f t="shared" si="51"/>
        <v>8</v>
      </c>
      <c r="C197" s="19" t="str">
        <f t="shared" si="52"/>
        <v>83</v>
      </c>
      <c r="D197" s="19" t="str">
        <f t="shared" si="53"/>
        <v>830</v>
      </c>
      <c r="E197" s="37" t="s">
        <v>199</v>
      </c>
      <c r="F197" s="38">
        <v>0</v>
      </c>
      <c r="G197" s="38">
        <v>0</v>
      </c>
      <c r="H197" s="38">
        <v>0</v>
      </c>
      <c r="I197" s="38">
        <v>0</v>
      </c>
      <c r="J197" s="11" t="str">
        <f t="shared" si="50"/>
        <v xml:space="preserve"> </v>
      </c>
      <c r="K197" s="38">
        <v>0</v>
      </c>
      <c r="L197" s="38">
        <v>0</v>
      </c>
      <c r="M197" s="38">
        <v>0</v>
      </c>
      <c r="N197" s="11" t="str">
        <f t="shared" si="34"/>
        <v xml:space="preserve"> </v>
      </c>
      <c r="O197" s="38">
        <v>0</v>
      </c>
      <c r="P197" s="12">
        <f t="shared" si="35"/>
        <v>0</v>
      </c>
    </row>
    <row r="198" spans="1:16" s="39" customFormat="1" x14ac:dyDescent="0.2">
      <c r="A198" s="35">
        <v>83100</v>
      </c>
      <c r="B198" s="19" t="str">
        <f t="shared" si="51"/>
        <v>8</v>
      </c>
      <c r="C198" s="19" t="str">
        <f t="shared" si="52"/>
        <v>83</v>
      </c>
      <c r="D198" s="19" t="str">
        <f t="shared" si="53"/>
        <v>831</v>
      </c>
      <c r="E198" s="37" t="s">
        <v>200</v>
      </c>
      <c r="F198" s="38">
        <v>480000</v>
      </c>
      <c r="G198" s="38">
        <v>0</v>
      </c>
      <c r="H198" s="38">
        <v>480000</v>
      </c>
      <c r="I198" s="38">
        <v>162803.29999999999</v>
      </c>
      <c r="J198" s="11">
        <f t="shared" si="50"/>
        <v>0.33917354166666663</v>
      </c>
      <c r="K198" s="38">
        <v>70216.58</v>
      </c>
      <c r="L198" s="38">
        <v>5.39</v>
      </c>
      <c r="M198" s="38">
        <v>70211.19</v>
      </c>
      <c r="N198" s="11">
        <f t="shared" si="34"/>
        <v>0.43126392401136837</v>
      </c>
      <c r="O198" s="38">
        <v>92592.11</v>
      </c>
      <c r="P198" s="12">
        <f t="shared" si="35"/>
        <v>-317196.7</v>
      </c>
    </row>
    <row r="199" spans="1:16" s="39" customFormat="1" x14ac:dyDescent="0.2">
      <c r="A199" s="35">
        <v>83101</v>
      </c>
      <c r="B199" s="19" t="str">
        <f t="shared" si="51"/>
        <v>8</v>
      </c>
      <c r="C199" s="19" t="str">
        <f t="shared" si="52"/>
        <v>83</v>
      </c>
      <c r="D199" s="19" t="str">
        <f t="shared" si="53"/>
        <v>831</v>
      </c>
      <c r="E199" s="37" t="s">
        <v>201</v>
      </c>
      <c r="F199" s="38">
        <v>400000</v>
      </c>
      <c r="G199" s="38">
        <v>0</v>
      </c>
      <c r="H199" s="38">
        <v>400000</v>
      </c>
      <c r="I199" s="38">
        <v>88895</v>
      </c>
      <c r="J199" s="11">
        <f t="shared" si="50"/>
        <v>0.2222375</v>
      </c>
      <c r="K199" s="38">
        <v>88895</v>
      </c>
      <c r="L199" s="38">
        <v>0</v>
      </c>
      <c r="M199" s="38">
        <v>88895</v>
      </c>
      <c r="N199" s="11">
        <f t="shared" si="34"/>
        <v>1</v>
      </c>
      <c r="O199" s="38">
        <v>0</v>
      </c>
      <c r="P199" s="12">
        <f t="shared" si="35"/>
        <v>-311105</v>
      </c>
    </row>
    <row r="200" spans="1:16" s="39" customFormat="1" x14ac:dyDescent="0.2">
      <c r="A200" s="35">
        <v>87000</v>
      </c>
      <c r="B200" s="19" t="str">
        <f t="shared" si="51"/>
        <v>8</v>
      </c>
      <c r="C200" s="19" t="str">
        <f t="shared" si="52"/>
        <v>87</v>
      </c>
      <c r="D200" s="19" t="str">
        <f t="shared" si="53"/>
        <v>870</v>
      </c>
      <c r="E200" s="37" t="s">
        <v>202</v>
      </c>
      <c r="F200" s="38">
        <v>0</v>
      </c>
      <c r="G200" s="38">
        <v>29028832.309999999</v>
      </c>
      <c r="H200" s="38">
        <v>29028832.309999999</v>
      </c>
      <c r="I200" s="38">
        <v>0</v>
      </c>
      <c r="J200" s="11">
        <f t="shared" si="50"/>
        <v>0</v>
      </c>
      <c r="K200" s="38">
        <v>0</v>
      </c>
      <c r="L200" s="38">
        <v>0</v>
      </c>
      <c r="M200" s="38">
        <v>0</v>
      </c>
      <c r="N200" s="11" t="str">
        <f t="shared" si="34"/>
        <v xml:space="preserve"> </v>
      </c>
      <c r="O200" s="38">
        <v>0</v>
      </c>
      <c r="P200" s="12">
        <f t="shared" si="35"/>
        <v>-29028832.309999999</v>
      </c>
    </row>
    <row r="201" spans="1:16" s="39" customFormat="1" x14ac:dyDescent="0.2">
      <c r="A201" s="35">
        <v>87010</v>
      </c>
      <c r="B201" s="19" t="str">
        <f t="shared" si="51"/>
        <v>8</v>
      </c>
      <c r="C201" s="19" t="str">
        <f t="shared" si="52"/>
        <v>87</v>
      </c>
      <c r="D201" s="19" t="str">
        <f t="shared" si="53"/>
        <v>870</v>
      </c>
      <c r="E201" s="37" t="s">
        <v>203</v>
      </c>
      <c r="F201" s="38">
        <v>0</v>
      </c>
      <c r="G201" s="38">
        <v>15529383.49</v>
      </c>
      <c r="H201" s="38">
        <v>15529383.49</v>
      </c>
      <c r="I201" s="38">
        <v>0</v>
      </c>
      <c r="J201" s="11">
        <f t="shared" si="50"/>
        <v>0</v>
      </c>
      <c r="K201" s="38">
        <v>0</v>
      </c>
      <c r="L201" s="38">
        <v>0</v>
      </c>
      <c r="M201" s="38">
        <v>0</v>
      </c>
      <c r="N201" s="11" t="str">
        <f t="shared" si="34"/>
        <v xml:space="preserve"> </v>
      </c>
      <c r="O201" s="38">
        <v>0</v>
      </c>
      <c r="P201" s="12">
        <f t="shared" si="35"/>
        <v>-15529383.49</v>
      </c>
    </row>
    <row r="202" spans="1:16" s="39" customFormat="1" x14ac:dyDescent="0.2">
      <c r="A202" s="35">
        <v>91300</v>
      </c>
      <c r="B202" s="19" t="str">
        <f t="shared" si="51"/>
        <v>9</v>
      </c>
      <c r="C202" s="19" t="str">
        <f t="shared" si="52"/>
        <v>91</v>
      </c>
      <c r="D202" s="19" t="str">
        <f t="shared" si="53"/>
        <v>913</v>
      </c>
      <c r="E202" s="37" t="s">
        <v>204</v>
      </c>
      <c r="F202" s="38">
        <v>35000000</v>
      </c>
      <c r="G202" s="38">
        <v>0</v>
      </c>
      <c r="H202" s="38">
        <v>35000000</v>
      </c>
      <c r="I202" s="38">
        <v>0</v>
      </c>
      <c r="J202" s="11">
        <f t="shared" si="50"/>
        <v>0</v>
      </c>
      <c r="K202" s="38">
        <v>0</v>
      </c>
      <c r="L202" s="38">
        <v>0</v>
      </c>
      <c r="M202" s="38">
        <v>0</v>
      </c>
      <c r="N202" s="11" t="str">
        <f t="shared" si="34"/>
        <v xml:space="preserve"> </v>
      </c>
      <c r="O202" s="38">
        <v>0</v>
      </c>
      <c r="P202" s="12">
        <f t="shared" si="35"/>
        <v>-35000000</v>
      </c>
    </row>
    <row r="203" spans="1:16" s="5" customFormat="1" x14ac:dyDescent="0.2">
      <c r="A203" s="17"/>
      <c r="B203" s="17"/>
      <c r="C203" s="17"/>
      <c r="D203" s="17"/>
      <c r="E203" s="13" t="s">
        <v>21</v>
      </c>
      <c r="F203" s="14">
        <f>SUBTOTAL(9,F194:F202)</f>
        <v>36092500</v>
      </c>
      <c r="G203" s="14">
        <f>SUBTOTAL(9,G194:G202)</f>
        <v>44558215.799999997</v>
      </c>
      <c r="H203" s="14">
        <f>SUBTOTAL(9,H194:H202)</f>
        <v>80650715.799999997</v>
      </c>
      <c r="I203" s="14">
        <f>SUBTOTAL(9,I194:I202)</f>
        <v>321430.63</v>
      </c>
      <c r="J203" s="15">
        <f t="shared" ref="J203" si="54">I203/H203</f>
        <v>3.9854653094101864E-3</v>
      </c>
      <c r="K203" s="14">
        <f>SUBTOTAL(9,K194:K202)</f>
        <v>228983.3</v>
      </c>
      <c r="L203" s="14">
        <f>SUBTOTAL(9,L194:L202)</f>
        <v>144.77999999999997</v>
      </c>
      <c r="M203" s="14">
        <f>SUBTOTAL(9,M194:M202)</f>
        <v>228838.52</v>
      </c>
      <c r="N203" s="15">
        <f t="shared" ref="N203" si="55">M203/I203</f>
        <v>0.71193750265803846</v>
      </c>
      <c r="O203" s="14">
        <f>SUBTOTAL(9,O194:O202)</f>
        <v>92592.11</v>
      </c>
      <c r="P203" s="14">
        <f>SUBTOTAL(9,P194:P202)</f>
        <v>-80329285.170000002</v>
      </c>
    </row>
    <row r="205" spans="1:16" s="5" customFormat="1" x14ac:dyDescent="0.2">
      <c r="A205" s="21"/>
      <c r="B205" s="21"/>
      <c r="C205" s="21"/>
      <c r="D205" s="21"/>
      <c r="E205" s="22" t="s">
        <v>22</v>
      </c>
      <c r="F205" s="14">
        <f>F203+F192+F156</f>
        <v>343615895</v>
      </c>
      <c r="G205" s="14">
        <f>G203+G192+G156</f>
        <v>48462714.529999994</v>
      </c>
      <c r="H205" s="14">
        <f>H203+H192+H156</f>
        <v>392078609.53000009</v>
      </c>
      <c r="I205" s="14">
        <f>I203+I192+I156</f>
        <v>300741309.56999999</v>
      </c>
      <c r="J205" s="15">
        <f t="shared" ref="J205" si="56">I205/H205</f>
        <v>0.76704339961445567</v>
      </c>
      <c r="K205" s="14">
        <f>K203+K192+K156</f>
        <v>287189741.94</v>
      </c>
      <c r="L205" s="14">
        <f>L203+L192+L156</f>
        <v>7689794.1900000004</v>
      </c>
      <c r="M205" s="14">
        <f>M203+M192+M156</f>
        <v>279499947.75</v>
      </c>
      <c r="N205" s="15">
        <f t="shared" ref="N205" si="57">M205/I205</f>
        <v>0.92936998960877404</v>
      </c>
      <c r="O205" s="14">
        <f>O203+O192+O156</f>
        <v>21241361.82</v>
      </c>
      <c r="P205" s="14">
        <f>P203+P192+P156</f>
        <v>-91337299.960000008</v>
      </c>
    </row>
    <row r="207" spans="1:16" x14ac:dyDescent="0.2">
      <c r="F207" s="10"/>
      <c r="G207" s="10"/>
      <c r="H207" s="10"/>
      <c r="I207" s="10"/>
      <c r="K207" s="10"/>
      <c r="L207" s="10"/>
      <c r="M207" s="10"/>
      <c r="O207" s="10"/>
      <c r="P207" s="7"/>
    </row>
    <row r="208" spans="1:16" x14ac:dyDescent="0.2">
      <c r="F208" s="10"/>
      <c r="G208" s="10"/>
      <c r="H208" s="10"/>
      <c r="I208" s="10"/>
      <c r="K208" s="10"/>
      <c r="L208" s="10"/>
      <c r="M208" s="10"/>
      <c r="O208" s="10"/>
    </row>
  </sheetData>
  <autoFilter ref="A5:P202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56 N203 N205 N192 J205 J203 J192 J15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NOVIEM 23</vt:lpstr>
      <vt:lpstr>'EJECUCIÓN INGRESOS 30 NOVIEM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2023-12-12T14:27:45Z</cp:lastPrinted>
  <dcterms:created xsi:type="dcterms:W3CDTF">2016-04-19T12:01:28Z</dcterms:created>
  <dcterms:modified xsi:type="dcterms:W3CDTF">2023-12-12T14:30:50Z</dcterms:modified>
</cp:coreProperties>
</file>